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210" tabRatio="599" firstSheet="4" activeTab="10"/>
  </bookViews>
  <sheets>
    <sheet name="1.คำชี้แจง" sheetId="14" r:id="rId1"/>
    <sheet name="2.ข้อมูลทั่วไป+ครู" sheetId="2" r:id="rId2"/>
    <sheet name="3.ข้อมูลนักเรียน" sheetId="3" r:id="rId3"/>
    <sheet name="4.พัฒนาการปฐมวัย" sheetId="10" r:id="rId4"/>
    <sheet name="8.ผล Onet " sheetId="6" r:id="rId5"/>
    <sheet name="5.ผลสัมฤทธิ์" sheetId="4" r:id="rId6"/>
    <sheet name="6.ผล RT " sheetId="13" r:id="rId7"/>
    <sheet name="7.ผล NT" sheetId="5" r:id="rId8"/>
    <sheet name="9.ผล มฐ.ปฐมวัย" sheetId="11" r:id="rId9"/>
    <sheet name="10.ผล มฐ.ขั้นพื้นฐาน" sheetId="12" r:id="rId10"/>
    <sheet name="11.print out" sheetId="7" r:id="rId11"/>
  </sheets>
  <definedNames>
    <definedName name="_xlnm.Print_Titles" localSheetId="9">'10.ผล มฐ.ขั้นพื้นฐาน'!$3:$4</definedName>
    <definedName name="_xlnm.Print_Titles" localSheetId="8">'9.ผล มฐ.ปฐมวัย'!$3:$3</definedName>
  </definedNames>
  <calcPr calcId="144525"/>
  <customWorkbookViews>
    <customWorkbookView name="pin - มุมมองส่วนบุคคล" guid="{6088E1CD-C14E-4ADC-8095-890E4A2CC5BD}" mergeInterval="0" personalView="1" maximized="1" windowWidth="1436" windowHeight="634" activeSheetId="3"/>
  </customWorkbookViews>
</workbook>
</file>

<file path=xl/calcChain.xml><?xml version="1.0" encoding="utf-8"?>
<calcChain xmlns="http://schemas.openxmlformats.org/spreadsheetml/2006/main">
  <c r="H49" i="4" l="1"/>
  <c r="B7" i="2" l="1"/>
  <c r="B10" i="7" l="1"/>
  <c r="B106" i="7" l="1"/>
  <c r="D109" i="7"/>
  <c r="E8" i="13"/>
  <c r="F587" i="7" l="1"/>
  <c r="G587" i="7" s="1"/>
  <c r="F588" i="7"/>
  <c r="G588" i="7" s="1"/>
  <c r="F589" i="7"/>
  <c r="G589" i="7" s="1"/>
  <c r="F590" i="7"/>
  <c r="G590" i="7" s="1"/>
  <c r="F592" i="7"/>
  <c r="G592" i="7" s="1"/>
  <c r="F593" i="7"/>
  <c r="G593" i="7" s="1"/>
  <c r="F594" i="7"/>
  <c r="G594" i="7" s="1"/>
  <c r="F595" i="7"/>
  <c r="G595" i="7" s="1"/>
  <c r="F596" i="7"/>
  <c r="G596" i="7" s="1"/>
  <c r="F585" i="7"/>
  <c r="G585" i="7" s="1"/>
  <c r="F586" i="7"/>
  <c r="G586" i="7" s="1"/>
  <c r="F564" i="7" l="1"/>
  <c r="G564" i="7" s="1"/>
  <c r="F565" i="7"/>
  <c r="G565" i="7" s="1"/>
  <c r="F550" i="7"/>
  <c r="G550" i="7" s="1"/>
  <c r="F551" i="7"/>
  <c r="G551" i="7" s="1"/>
  <c r="F552" i="7"/>
  <c r="G552" i="7" s="1"/>
  <c r="F553" i="7"/>
  <c r="G553" i="7" s="1"/>
  <c r="F555" i="7"/>
  <c r="G555" i="7" s="1"/>
  <c r="F556" i="7"/>
  <c r="G556" i="7" s="1"/>
  <c r="F557" i="7"/>
  <c r="G557" i="7" s="1"/>
  <c r="F558" i="7"/>
  <c r="G558" i="7" s="1"/>
  <c r="F559" i="7"/>
  <c r="G559" i="7" s="1"/>
  <c r="F560" i="7"/>
  <c r="G560" i="7" s="1"/>
  <c r="F562" i="7"/>
  <c r="G562" i="7" s="1"/>
  <c r="F563" i="7"/>
  <c r="G563" i="7" s="1"/>
  <c r="D396" i="7" l="1"/>
  <c r="D395" i="7"/>
  <c r="D394" i="7"/>
  <c r="C396" i="7"/>
  <c r="C395" i="7"/>
  <c r="C394" i="7"/>
  <c r="D304" i="7"/>
  <c r="D303" i="7"/>
  <c r="D302" i="7"/>
  <c r="C304" i="7"/>
  <c r="C303" i="7"/>
  <c r="C302" i="7"/>
  <c r="H10" i="13"/>
  <c r="E10" i="13"/>
  <c r="H9" i="13"/>
  <c r="E9" i="13"/>
  <c r="H8" i="13"/>
  <c r="C14" i="11"/>
  <c r="C15" i="11"/>
  <c r="B5" i="11"/>
  <c r="C21" i="11"/>
  <c r="C20" i="11"/>
  <c r="C19" i="11"/>
  <c r="C18" i="11"/>
  <c r="B17" i="11"/>
  <c r="C16" i="11"/>
  <c r="C13" i="11"/>
  <c r="C12" i="11"/>
  <c r="C11" i="11"/>
  <c r="B10" i="11"/>
  <c r="C9" i="11"/>
  <c r="C8" i="11"/>
  <c r="C7" i="11"/>
  <c r="C6" i="11"/>
  <c r="C25" i="12"/>
  <c r="C18" i="12"/>
  <c r="D27" i="12"/>
  <c r="D28" i="12"/>
  <c r="D29" i="12"/>
  <c r="D30" i="12"/>
  <c r="D26" i="12"/>
  <c r="D20" i="12"/>
  <c r="D21" i="12"/>
  <c r="D22" i="12"/>
  <c r="D23" i="12"/>
  <c r="D24" i="12"/>
  <c r="D19" i="12"/>
  <c r="D15" i="12"/>
  <c r="D16" i="12"/>
  <c r="D17" i="12"/>
  <c r="D14" i="12"/>
  <c r="D8" i="12"/>
  <c r="D9" i="12"/>
  <c r="D10" i="12"/>
  <c r="D11" i="12"/>
  <c r="D12" i="12"/>
  <c r="D7" i="12"/>
  <c r="W18" i="4"/>
  <c r="U18" i="4"/>
  <c r="W14" i="4"/>
  <c r="U14" i="4"/>
  <c r="Q16" i="3"/>
  <c r="Q17" i="3"/>
  <c r="Q15" i="3"/>
  <c r="M24" i="3"/>
  <c r="M15" i="3"/>
  <c r="D25" i="12" l="1"/>
  <c r="F591" i="7"/>
  <c r="G591" i="7" s="1"/>
  <c r="C17" i="11"/>
  <c r="F561" i="7"/>
  <c r="G561" i="7" s="1"/>
  <c r="D18" i="12"/>
  <c r="F584" i="7"/>
  <c r="G584" i="7" s="1"/>
  <c r="E395" i="7"/>
  <c r="C5" i="11"/>
  <c r="F549" i="7"/>
  <c r="G549" i="7" s="1"/>
  <c r="C10" i="11"/>
  <c r="F554" i="7"/>
  <c r="G554" i="7" s="1"/>
  <c r="C397" i="7"/>
  <c r="E396" i="7"/>
  <c r="D397" i="7"/>
  <c r="E394" i="7"/>
  <c r="W19" i="4"/>
  <c r="K9" i="13"/>
  <c r="K10" i="13"/>
  <c r="K8" i="13"/>
  <c r="B22" i="11"/>
  <c r="U19" i="4"/>
  <c r="D72" i="7"/>
  <c r="D71" i="7"/>
  <c r="D70" i="7"/>
  <c r="C72" i="7"/>
  <c r="C71" i="7"/>
  <c r="C70" i="7"/>
  <c r="E397" i="7" l="1"/>
  <c r="C22" i="11"/>
  <c r="F566" i="7"/>
  <c r="G566" i="7" s="1"/>
  <c r="E72" i="7"/>
  <c r="B72" i="7"/>
  <c r="F25" i="3"/>
  <c r="F26" i="3"/>
  <c r="F24" i="3"/>
  <c r="E27" i="3"/>
  <c r="E28" i="3" s="1"/>
  <c r="F16" i="3"/>
  <c r="F17" i="3"/>
  <c r="F6" i="3"/>
  <c r="F15" i="3"/>
  <c r="E18" i="3"/>
  <c r="E19" i="3" s="1"/>
  <c r="F8" i="3"/>
  <c r="F7" i="3"/>
  <c r="E9" i="3"/>
  <c r="E10" i="3" s="1"/>
  <c r="F9" i="3" l="1"/>
  <c r="F72" i="7"/>
  <c r="F107" i="7"/>
  <c r="F108" i="7"/>
  <c r="F109" i="7"/>
  <c r="F106" i="7"/>
  <c r="D107" i="7"/>
  <c r="D108" i="7"/>
  <c r="D106" i="7"/>
  <c r="B107" i="7"/>
  <c r="B108" i="7"/>
  <c r="B109" i="7"/>
  <c r="E101" i="7"/>
  <c r="G109" i="7" l="1"/>
  <c r="G106" i="7"/>
  <c r="E106" i="7"/>
  <c r="E108" i="7"/>
  <c r="G108" i="7"/>
  <c r="E109" i="7"/>
  <c r="C109" i="7"/>
  <c r="C107" i="7"/>
  <c r="E107" i="7"/>
  <c r="G107" i="7"/>
  <c r="C106" i="7"/>
  <c r="C108" i="7"/>
  <c r="C6" i="12"/>
  <c r="C5" i="12"/>
  <c r="C13" i="12"/>
  <c r="N19" i="6"/>
  <c r="N18" i="6"/>
  <c r="N17" i="6"/>
  <c r="N16" i="6"/>
  <c r="K19" i="6"/>
  <c r="K18" i="6"/>
  <c r="K17" i="6"/>
  <c r="K16" i="6"/>
  <c r="H19" i="6"/>
  <c r="H18" i="6"/>
  <c r="H17" i="6"/>
  <c r="H16" i="6"/>
  <c r="E19" i="6"/>
  <c r="E18" i="6"/>
  <c r="E17" i="6"/>
  <c r="E16" i="6"/>
  <c r="N10" i="6"/>
  <c r="N9" i="6"/>
  <c r="N8" i="6"/>
  <c r="N7" i="6"/>
  <c r="K10" i="6"/>
  <c r="K9" i="6"/>
  <c r="K8" i="6"/>
  <c r="K7" i="6"/>
  <c r="H10" i="6"/>
  <c r="H9" i="6"/>
  <c r="H8" i="6"/>
  <c r="H7" i="6"/>
  <c r="E8" i="6"/>
  <c r="E9" i="6"/>
  <c r="E10" i="6"/>
  <c r="E7" i="6"/>
  <c r="O17" i="6"/>
  <c r="P17" i="6"/>
  <c r="O18" i="6"/>
  <c r="P18" i="6"/>
  <c r="O19" i="6"/>
  <c r="P19" i="6"/>
  <c r="P16" i="6"/>
  <c r="O16" i="6"/>
  <c r="P8" i="6"/>
  <c r="P9" i="6"/>
  <c r="P10" i="6"/>
  <c r="P7" i="6"/>
  <c r="O8" i="6"/>
  <c r="O9" i="6"/>
  <c r="O10" i="6"/>
  <c r="O7" i="6"/>
  <c r="Q9" i="6" l="1"/>
  <c r="Q7" i="6"/>
  <c r="Q8" i="6"/>
  <c r="Q10" i="6"/>
  <c r="Q16" i="6"/>
  <c r="D13" i="12"/>
  <c r="F583" i="7"/>
  <c r="G583" i="7" s="1"/>
  <c r="D5" i="12"/>
  <c r="F581" i="7"/>
  <c r="G581" i="7" s="1"/>
  <c r="C31" i="12"/>
  <c r="F597" i="7" s="1"/>
  <c r="G597" i="7" s="1"/>
  <c r="F582" i="7"/>
  <c r="G582" i="7" s="1"/>
  <c r="D6" i="12"/>
  <c r="Q19" i="6"/>
  <c r="Q18" i="6"/>
  <c r="Q17" i="6"/>
  <c r="D31" i="12" l="1"/>
  <c r="B12" i="10"/>
  <c r="B11" i="10"/>
  <c r="B10" i="10"/>
  <c r="B9" i="10"/>
  <c r="H11" i="10" l="1"/>
  <c r="F11" i="10"/>
  <c r="D11" i="10"/>
  <c r="H10" i="10"/>
  <c r="F10" i="10"/>
  <c r="D10" i="10"/>
  <c r="H9" i="10"/>
  <c r="F9" i="10"/>
  <c r="D9" i="10"/>
  <c r="H8" i="10"/>
  <c r="D8" i="10"/>
  <c r="B71" i="7" l="1"/>
  <c r="B70" i="7"/>
  <c r="D27" i="3"/>
  <c r="D28" i="3" s="1"/>
  <c r="C27" i="3"/>
  <c r="C28" i="3" s="1"/>
  <c r="D18" i="3"/>
  <c r="D19" i="3" s="1"/>
  <c r="C18" i="3"/>
  <c r="D9" i="3"/>
  <c r="D10" i="3" s="1"/>
  <c r="C9" i="3"/>
  <c r="C10" i="3" s="1"/>
  <c r="D73" i="7" l="1"/>
  <c r="C73" i="7"/>
  <c r="C19" i="3"/>
  <c r="F18" i="3"/>
  <c r="E70" i="7"/>
  <c r="E71" i="7"/>
  <c r="F71" i="7" s="1"/>
  <c r="B73" i="7"/>
  <c r="F27" i="3"/>
  <c r="E73" i="7" l="1"/>
  <c r="F70" i="7"/>
  <c r="K52" i="4"/>
  <c r="Q56" i="4"/>
  <c r="K56" i="4"/>
  <c r="I56" i="4"/>
  <c r="G56" i="4"/>
  <c r="C56" i="4"/>
  <c r="Q52" i="4"/>
  <c r="I52" i="4"/>
  <c r="G52" i="4"/>
  <c r="E52" i="4"/>
  <c r="E57" i="4" s="1"/>
  <c r="C52" i="4"/>
  <c r="Q38" i="4"/>
  <c r="M38" i="4"/>
  <c r="K38" i="4"/>
  <c r="I38" i="4"/>
  <c r="G38" i="4"/>
  <c r="E38" i="4"/>
  <c r="C38" i="4"/>
  <c r="Q34" i="4"/>
  <c r="O34" i="4"/>
  <c r="M34" i="4"/>
  <c r="K34" i="4"/>
  <c r="I34" i="4"/>
  <c r="G34" i="4"/>
  <c r="E34" i="4"/>
  <c r="C34" i="4"/>
  <c r="K57" i="4" l="1"/>
  <c r="Q57" i="4"/>
  <c r="G39" i="4"/>
  <c r="C39" i="4"/>
  <c r="K39" i="4"/>
  <c r="E39" i="4"/>
  <c r="I39" i="4"/>
  <c r="M39" i="4"/>
  <c r="Q39" i="4"/>
  <c r="I57" i="4"/>
  <c r="G57" i="4"/>
  <c r="C57" i="4"/>
  <c r="M10" i="5" l="1"/>
  <c r="L10" i="5"/>
  <c r="I9" i="3"/>
  <c r="B10" i="4" s="1"/>
  <c r="E303" i="7" l="1"/>
  <c r="E302" i="7"/>
  <c r="E304" i="7" l="1"/>
  <c r="M9" i="5"/>
  <c r="L8" i="5"/>
  <c r="D83" i="7" l="1"/>
  <c r="D82" i="7"/>
  <c r="D81" i="7"/>
  <c r="D79" i="7"/>
  <c r="D78" i="7"/>
  <c r="D77" i="7"/>
  <c r="D76" i="7"/>
  <c r="D75" i="7"/>
  <c r="D74" i="7"/>
  <c r="C83" i="7"/>
  <c r="C82" i="7"/>
  <c r="C81" i="7"/>
  <c r="C79" i="7"/>
  <c r="C78" i="7"/>
  <c r="C77" i="7"/>
  <c r="C76" i="7"/>
  <c r="C75" i="7"/>
  <c r="C74" i="7"/>
  <c r="B83" i="7"/>
  <c r="B82" i="7"/>
  <c r="B81" i="7"/>
  <c r="B79" i="7"/>
  <c r="B78" i="7"/>
  <c r="B77" i="7"/>
  <c r="B76" i="7"/>
  <c r="B75" i="7"/>
  <c r="B74" i="7"/>
  <c r="D43" i="7"/>
  <c r="D42" i="7"/>
  <c r="C43" i="7"/>
  <c r="C42" i="7"/>
  <c r="C38" i="7"/>
  <c r="A44" i="7"/>
  <c r="A43" i="7"/>
  <c r="A42" i="7"/>
  <c r="A41" i="7"/>
  <c r="A40" i="7"/>
  <c r="A39" i="7"/>
  <c r="A38" i="7"/>
  <c r="A37" i="7"/>
  <c r="A36" i="7"/>
  <c r="F18" i="7"/>
  <c r="B18" i="7"/>
  <c r="B11" i="7"/>
  <c r="B8" i="7"/>
  <c r="B80" i="7" l="1"/>
  <c r="B84" i="7"/>
  <c r="E75" i="7"/>
  <c r="F75" i="7" s="1"/>
  <c r="E77" i="7"/>
  <c r="F77" i="7" s="1"/>
  <c r="E79" i="7"/>
  <c r="F79" i="7" s="1"/>
  <c r="E82" i="7"/>
  <c r="F82" i="7" s="1"/>
  <c r="D80" i="7"/>
  <c r="D84" i="7"/>
  <c r="E83" i="7"/>
  <c r="F83" i="7" s="1"/>
  <c r="E74" i="7"/>
  <c r="F74" i="7" s="1"/>
  <c r="E76" i="7"/>
  <c r="F76" i="7" s="1"/>
  <c r="E78" i="7"/>
  <c r="F78" i="7" s="1"/>
  <c r="C84" i="7"/>
  <c r="E81" i="7"/>
  <c r="F81" i="7" s="1"/>
  <c r="C80" i="7"/>
  <c r="C46" i="7"/>
  <c r="G18" i="7"/>
  <c r="M8" i="5"/>
  <c r="N8" i="5" s="1"/>
  <c r="K8" i="5"/>
  <c r="H8" i="5"/>
  <c r="E8" i="5"/>
  <c r="C85" i="7" l="1"/>
  <c r="B85" i="7"/>
  <c r="D85" i="7"/>
  <c r="E80" i="7"/>
  <c r="E84" i="7"/>
  <c r="S14" i="4"/>
  <c r="Q18" i="4"/>
  <c r="Q14" i="4"/>
  <c r="O18" i="4"/>
  <c r="O14" i="4"/>
  <c r="M18" i="4"/>
  <c r="M14" i="4"/>
  <c r="K18" i="4"/>
  <c r="K14" i="4"/>
  <c r="I18" i="4"/>
  <c r="I14" i="4"/>
  <c r="G18" i="4"/>
  <c r="G14" i="4"/>
  <c r="E18" i="4"/>
  <c r="E14" i="4"/>
  <c r="C18" i="4"/>
  <c r="C14" i="4"/>
  <c r="P27" i="3"/>
  <c r="P28" i="3" s="1"/>
  <c r="O27" i="3"/>
  <c r="O28" i="3" s="1"/>
  <c r="N27" i="3"/>
  <c r="N28" i="3" s="1"/>
  <c r="L27" i="3"/>
  <c r="L28" i="3" s="1"/>
  <c r="K27" i="3"/>
  <c r="K28" i="3" s="1"/>
  <c r="J27" i="3"/>
  <c r="J28" i="3" s="1"/>
  <c r="I27" i="3"/>
  <c r="I28" i="3" s="1"/>
  <c r="H27" i="3"/>
  <c r="H28" i="3" s="1"/>
  <c r="G27" i="3"/>
  <c r="G28" i="3" s="1"/>
  <c r="Q26" i="3"/>
  <c r="M26" i="3"/>
  <c r="R26" i="3" s="1"/>
  <c r="Q25" i="3"/>
  <c r="M25" i="3"/>
  <c r="R25" i="3" s="1"/>
  <c r="Q24" i="3"/>
  <c r="R24" i="3" s="1"/>
  <c r="P18" i="3"/>
  <c r="P19" i="3" s="1"/>
  <c r="O18" i="3"/>
  <c r="O19" i="3" s="1"/>
  <c r="N18" i="3"/>
  <c r="N19" i="3" s="1"/>
  <c r="L18" i="3"/>
  <c r="L19" i="3" s="1"/>
  <c r="K18" i="3"/>
  <c r="K19" i="3" s="1"/>
  <c r="J18" i="3"/>
  <c r="J19" i="3" s="1"/>
  <c r="I18" i="3"/>
  <c r="I19" i="3" s="1"/>
  <c r="H18" i="3"/>
  <c r="H19" i="3" s="1"/>
  <c r="G18" i="3"/>
  <c r="M17" i="3"/>
  <c r="M16" i="3"/>
  <c r="R15" i="3"/>
  <c r="Q7" i="3"/>
  <c r="Q8" i="3"/>
  <c r="M7" i="3"/>
  <c r="M8" i="3"/>
  <c r="M6" i="3"/>
  <c r="G9" i="3"/>
  <c r="H9" i="3"/>
  <c r="B11" i="4"/>
  <c r="K9" i="3"/>
  <c r="L9" i="3"/>
  <c r="B13" i="4" s="1"/>
  <c r="N9" i="3"/>
  <c r="O9" i="3"/>
  <c r="P9" i="3"/>
  <c r="B33" i="2"/>
  <c r="I19" i="2"/>
  <c r="G15" i="2"/>
  <c r="G19" i="3" l="1"/>
  <c r="M18" i="3"/>
  <c r="H10" i="3"/>
  <c r="B9" i="4"/>
  <c r="X13" i="4"/>
  <c r="V13" i="4"/>
  <c r="X11" i="4"/>
  <c r="V11" i="4"/>
  <c r="R7" i="3"/>
  <c r="R6" i="3"/>
  <c r="R8" i="3"/>
  <c r="R16" i="3"/>
  <c r="R17" i="3"/>
  <c r="E85" i="7"/>
  <c r="B8" i="4"/>
  <c r="D8" i="4" s="1"/>
  <c r="T13" i="4"/>
  <c r="B51" i="4"/>
  <c r="B33" i="4"/>
  <c r="P10" i="3"/>
  <c r="B17" i="4"/>
  <c r="L10" i="3"/>
  <c r="O10" i="3"/>
  <c r="B16" i="4"/>
  <c r="D13" i="4"/>
  <c r="F13" i="4"/>
  <c r="H13" i="4"/>
  <c r="J13" i="4"/>
  <c r="L13" i="4"/>
  <c r="N13" i="4"/>
  <c r="P13" i="4"/>
  <c r="R13" i="4"/>
  <c r="N10" i="3"/>
  <c r="B15" i="4"/>
  <c r="K10" i="3"/>
  <c r="B12" i="4"/>
  <c r="I10" i="3"/>
  <c r="G10" i="3"/>
  <c r="J10" i="3"/>
  <c r="C19" i="4"/>
  <c r="Q19" i="4"/>
  <c r="O19" i="4"/>
  <c r="M19" i="4"/>
  <c r="K19" i="4"/>
  <c r="I19" i="4"/>
  <c r="G19" i="4"/>
  <c r="E19" i="4"/>
  <c r="M27" i="3"/>
  <c r="Q27" i="3"/>
  <c r="Q18" i="3"/>
  <c r="Q9" i="3"/>
  <c r="M9" i="3"/>
  <c r="K10" i="5"/>
  <c r="K9" i="5"/>
  <c r="H10" i="5"/>
  <c r="H9" i="5"/>
  <c r="N10" i="5"/>
  <c r="E10" i="5"/>
  <c r="L9" i="5"/>
  <c r="E9" i="5"/>
  <c r="V12" i="4" l="1"/>
  <c r="X12" i="4"/>
  <c r="V15" i="4"/>
  <c r="X15" i="4"/>
  <c r="V10" i="4"/>
  <c r="X10" i="4"/>
  <c r="X9" i="4"/>
  <c r="V9" i="4"/>
  <c r="P8" i="4"/>
  <c r="X8" i="4"/>
  <c r="V8" i="4"/>
  <c r="X17" i="4"/>
  <c r="V17" i="4"/>
  <c r="X16" i="4"/>
  <c r="V16" i="4"/>
  <c r="N8" i="4"/>
  <c r="H8" i="4"/>
  <c r="R18" i="3"/>
  <c r="K12" i="3" s="1"/>
  <c r="R27" i="3"/>
  <c r="K21" i="3" s="1"/>
  <c r="B46" i="4"/>
  <c r="B28" i="4"/>
  <c r="J8" i="4"/>
  <c r="L8" i="4"/>
  <c r="F8" i="4"/>
  <c r="R8" i="4"/>
  <c r="T8" i="4"/>
  <c r="B30" i="4"/>
  <c r="B48" i="4"/>
  <c r="B47" i="4"/>
  <c r="B29" i="4"/>
  <c r="J51" i="4"/>
  <c r="F51" i="4"/>
  <c r="O51" i="4"/>
  <c r="L51" i="4"/>
  <c r="H51" i="4"/>
  <c r="D51" i="4"/>
  <c r="B49" i="4"/>
  <c r="B31" i="4"/>
  <c r="B32" i="4"/>
  <c r="J32" i="4" s="1"/>
  <c r="B50" i="4"/>
  <c r="B18" i="4"/>
  <c r="B53" i="4"/>
  <c r="B35" i="4"/>
  <c r="B36" i="4"/>
  <c r="B54" i="4"/>
  <c r="B55" i="4"/>
  <c r="B37" i="4"/>
  <c r="J33" i="4"/>
  <c r="F33" i="4"/>
  <c r="R33" i="4"/>
  <c r="H33" i="4"/>
  <c r="P33" i="4"/>
  <c r="N33" i="4"/>
  <c r="D33" i="4"/>
  <c r="L33" i="4"/>
  <c r="N9" i="5"/>
  <c r="T9" i="4"/>
  <c r="R9" i="4"/>
  <c r="P9" i="4"/>
  <c r="H9" i="4"/>
  <c r="N9" i="4"/>
  <c r="L9" i="4"/>
  <c r="J9" i="4"/>
  <c r="F9" i="4"/>
  <c r="D9" i="4"/>
  <c r="T16" i="4"/>
  <c r="N16" i="4"/>
  <c r="L16" i="4"/>
  <c r="F16" i="4"/>
  <c r="D16" i="4"/>
  <c r="R16" i="4"/>
  <c r="P16" i="4"/>
  <c r="J16" i="4"/>
  <c r="H16" i="4"/>
  <c r="T17" i="4"/>
  <c r="R17" i="4"/>
  <c r="P17" i="4"/>
  <c r="N17" i="4"/>
  <c r="L17" i="4"/>
  <c r="J17" i="4"/>
  <c r="H17" i="4"/>
  <c r="F17" i="4"/>
  <c r="D17" i="4"/>
  <c r="H15" i="4"/>
  <c r="R15" i="4"/>
  <c r="D15" i="4"/>
  <c r="T15" i="4"/>
  <c r="P15" i="4"/>
  <c r="N15" i="4"/>
  <c r="L15" i="4"/>
  <c r="J15" i="4"/>
  <c r="F15" i="4"/>
  <c r="N12" i="4"/>
  <c r="J12" i="4"/>
  <c r="F12" i="4"/>
  <c r="D12" i="4"/>
  <c r="T12" i="4"/>
  <c r="R12" i="4"/>
  <c r="P12" i="4"/>
  <c r="L12" i="4"/>
  <c r="H12" i="4"/>
  <c r="B14" i="4"/>
  <c r="T10" i="4"/>
  <c r="P10" i="4"/>
  <c r="N10" i="4"/>
  <c r="L10" i="4"/>
  <c r="J10" i="4"/>
  <c r="H10" i="4"/>
  <c r="R10" i="4"/>
  <c r="D10" i="4"/>
  <c r="R11" i="4"/>
  <c r="D11" i="4"/>
  <c r="T11" i="4"/>
  <c r="P11" i="4"/>
  <c r="N11" i="4"/>
  <c r="L11" i="4"/>
  <c r="J11" i="4"/>
  <c r="H11" i="4"/>
  <c r="F11" i="4"/>
  <c r="P14" i="4" l="1"/>
  <c r="V14" i="4"/>
  <c r="X14" i="4"/>
  <c r="P18" i="4"/>
  <c r="V18" i="4"/>
  <c r="X18" i="4"/>
  <c r="J18" i="4"/>
  <c r="F18" i="4"/>
  <c r="D18" i="4"/>
  <c r="N18" i="4"/>
  <c r="H28" i="4"/>
  <c r="R28" i="4"/>
  <c r="J28" i="4"/>
  <c r="L28" i="4"/>
  <c r="N28" i="4"/>
  <c r="P28" i="4"/>
  <c r="D28" i="4"/>
  <c r="F28" i="4"/>
  <c r="T18" i="4"/>
  <c r="R18" i="4"/>
  <c r="H18" i="4"/>
  <c r="L18" i="4"/>
  <c r="O46" i="4"/>
  <c r="F46" i="4"/>
  <c r="L46" i="4"/>
  <c r="D46" i="4"/>
  <c r="J46" i="4"/>
  <c r="H46" i="4"/>
  <c r="L55" i="4"/>
  <c r="H55" i="4"/>
  <c r="D55" i="4"/>
  <c r="O55" i="4"/>
  <c r="J55" i="4"/>
  <c r="F55" i="4"/>
  <c r="L36" i="4"/>
  <c r="D36" i="4"/>
  <c r="P36" i="4"/>
  <c r="R36" i="4"/>
  <c r="H36" i="4"/>
  <c r="J36" i="4"/>
  <c r="F36" i="4"/>
  <c r="N36" i="4"/>
  <c r="L53" i="4"/>
  <c r="H53" i="4"/>
  <c r="D53" i="4"/>
  <c r="O53" i="4"/>
  <c r="J53" i="4"/>
  <c r="F53" i="4"/>
  <c r="L50" i="4"/>
  <c r="H50" i="4"/>
  <c r="D50" i="4"/>
  <c r="J50" i="4"/>
  <c r="F50" i="4"/>
  <c r="O50" i="4"/>
  <c r="P31" i="4"/>
  <c r="F31" i="4"/>
  <c r="N31" i="4"/>
  <c r="H31" i="4"/>
  <c r="J31" i="4"/>
  <c r="R31" i="4"/>
  <c r="D31" i="4"/>
  <c r="L31" i="4"/>
  <c r="N29" i="4"/>
  <c r="J29" i="4"/>
  <c r="D29" i="4"/>
  <c r="L29" i="4"/>
  <c r="F29" i="4"/>
  <c r="R29" i="4"/>
  <c r="H29" i="4"/>
  <c r="P29" i="4"/>
  <c r="L48" i="4"/>
  <c r="H48" i="4"/>
  <c r="D48" i="4"/>
  <c r="J48" i="4"/>
  <c r="F48" i="4"/>
  <c r="O48" i="4"/>
  <c r="F14" i="4"/>
  <c r="B52" i="4"/>
  <c r="B34" i="4"/>
  <c r="N37" i="4"/>
  <c r="J37" i="4"/>
  <c r="D37" i="4"/>
  <c r="L37" i="4"/>
  <c r="F37" i="4"/>
  <c r="R37" i="4"/>
  <c r="H37" i="4"/>
  <c r="P37" i="4"/>
  <c r="J54" i="4"/>
  <c r="F54" i="4"/>
  <c r="L54" i="4"/>
  <c r="H54" i="4"/>
  <c r="D54" i="4"/>
  <c r="O54" i="4"/>
  <c r="N35" i="4"/>
  <c r="R35" i="4"/>
  <c r="H35" i="4"/>
  <c r="P35" i="4"/>
  <c r="J35" i="4"/>
  <c r="D35" i="4"/>
  <c r="L35" i="4"/>
  <c r="F35" i="4"/>
  <c r="B56" i="4"/>
  <c r="B38" i="4"/>
  <c r="P32" i="4"/>
  <c r="H32" i="4"/>
  <c r="R32" i="4"/>
  <c r="L32" i="4"/>
  <c r="D32" i="4"/>
  <c r="F32" i="4"/>
  <c r="N32" i="4"/>
  <c r="J49" i="4"/>
  <c r="O49" i="4"/>
  <c r="L49" i="4"/>
  <c r="D49" i="4"/>
  <c r="R51" i="4"/>
  <c r="S51" i="4"/>
  <c r="J47" i="4"/>
  <c r="F47" i="4"/>
  <c r="O47" i="4"/>
  <c r="L47" i="4"/>
  <c r="H47" i="4"/>
  <c r="D47" i="4"/>
  <c r="P30" i="4"/>
  <c r="H30" i="4"/>
  <c r="R30" i="4"/>
  <c r="L30" i="4"/>
  <c r="D30" i="4"/>
  <c r="F30" i="4"/>
  <c r="N30" i="4"/>
  <c r="J30" i="4"/>
  <c r="R14" i="4"/>
  <c r="J14" i="4"/>
  <c r="D14" i="4"/>
  <c r="L14" i="4"/>
  <c r="N14" i="4"/>
  <c r="H14" i="4"/>
  <c r="T14" i="4"/>
  <c r="B19" i="4"/>
  <c r="N19" i="4" l="1"/>
  <c r="X19" i="4"/>
  <c r="V19" i="4"/>
  <c r="T51" i="4"/>
  <c r="R46" i="4"/>
  <c r="S46" i="4"/>
  <c r="R49" i="4"/>
  <c r="S49" i="4"/>
  <c r="O56" i="4"/>
  <c r="H56" i="4"/>
  <c r="J56" i="4"/>
  <c r="D56" i="4"/>
  <c r="L56" i="4"/>
  <c r="F56" i="4"/>
  <c r="O52" i="4"/>
  <c r="B57" i="4"/>
  <c r="J52" i="4"/>
  <c r="L52" i="4"/>
  <c r="D52" i="4"/>
  <c r="F52" i="4"/>
  <c r="H52" i="4"/>
  <c r="R48" i="4"/>
  <c r="R50" i="4"/>
  <c r="S50" i="4"/>
  <c r="R53" i="4"/>
  <c r="S53" i="4"/>
  <c r="R55" i="4"/>
  <c r="S55" i="4"/>
  <c r="R47" i="4"/>
  <c r="S47" i="4"/>
  <c r="L38" i="4"/>
  <c r="D38" i="4"/>
  <c r="N38" i="4"/>
  <c r="F38" i="4"/>
  <c r="P38" i="4"/>
  <c r="H38" i="4"/>
  <c r="R38" i="4"/>
  <c r="J38" i="4"/>
  <c r="R54" i="4"/>
  <c r="S54" i="4"/>
  <c r="B39" i="4"/>
  <c r="D34" i="4"/>
  <c r="H34" i="4"/>
  <c r="J34" i="4"/>
  <c r="P34" i="4"/>
  <c r="R34" i="4"/>
  <c r="N34" i="4"/>
  <c r="L34" i="4"/>
  <c r="F34" i="4"/>
  <c r="F19" i="4"/>
  <c r="P19" i="4"/>
  <c r="R19" i="4"/>
  <c r="J19" i="4"/>
  <c r="H19" i="4"/>
  <c r="D19" i="4"/>
  <c r="L19" i="4"/>
  <c r="T19" i="4"/>
  <c r="T54" i="4" l="1"/>
  <c r="T55" i="4"/>
  <c r="T49" i="4"/>
  <c r="T47" i="4"/>
  <c r="T53" i="4"/>
  <c r="T50" i="4"/>
  <c r="T48" i="4"/>
  <c r="T46" i="4"/>
  <c r="R52" i="4"/>
  <c r="S52" i="4"/>
  <c r="R56" i="4"/>
  <c r="S56" i="4"/>
  <c r="O57" i="4"/>
  <c r="R39" i="4"/>
  <c r="N39" i="4"/>
  <c r="F39" i="4"/>
  <c r="P39" i="4"/>
  <c r="L39" i="4"/>
  <c r="D39" i="4"/>
  <c r="H39" i="4"/>
  <c r="J39" i="4"/>
  <c r="L57" i="4"/>
  <c r="D57" i="4"/>
  <c r="H57" i="4"/>
  <c r="J57" i="4"/>
  <c r="F57" i="4"/>
  <c r="T52" i="4" l="1"/>
  <c r="T56" i="4"/>
  <c r="S57" i="4"/>
  <c r="R57" i="4"/>
  <c r="R9" i="3"/>
  <c r="K2" i="3" s="1"/>
  <c r="D66" i="7" s="1"/>
  <c r="T57" i="4" l="1"/>
</calcChain>
</file>

<file path=xl/sharedStrings.xml><?xml version="1.0" encoding="utf-8"?>
<sst xmlns="http://schemas.openxmlformats.org/spreadsheetml/2006/main" count="651" uniqueCount="316">
  <si>
    <t>1.1 ข้อมูลทั่วไป</t>
  </si>
  <si>
    <t>ชื่อโรงเรียน</t>
  </si>
  <si>
    <t>ที่อยู่</t>
  </si>
  <si>
    <t>สังกัด</t>
  </si>
  <si>
    <t>โทรศัพท์</t>
  </si>
  <si>
    <t>โทรสาร</t>
  </si>
  <si>
    <t>เปิดสอนระดับชั้น</t>
  </si>
  <si>
    <t>ถึงระดับชั้น</t>
  </si>
  <si>
    <t>1.2 ข้อมูลบุคลากรของสถานศึกษา</t>
  </si>
  <si>
    <t>บุคลากร</t>
  </si>
  <si>
    <t>ผู้บริหาร</t>
  </si>
  <si>
    <t>ครูผู้สอน</t>
  </si>
  <si>
    <t>พนักงานราชการ</t>
  </si>
  <si>
    <t>ครูอัตราจ้าง</t>
  </si>
  <si>
    <t>เจ้าหน้าที่อื่นๆ</t>
  </si>
  <si>
    <t>ด้านภาษา</t>
  </si>
  <si>
    <t>ด้านคำนวณ</t>
  </si>
  <si>
    <t>ด้านเหตุผล</t>
  </si>
  <si>
    <t>ที่</t>
  </si>
  <si>
    <t>ระดับ</t>
  </si>
  <si>
    <t>ผลต่าง</t>
  </si>
  <si>
    <t>ระดับประเทศ</t>
  </si>
  <si>
    <t>รวมทั้งหมด</t>
  </si>
  <si>
    <t>1) จำนวนบุคลากร</t>
  </si>
  <si>
    <t>2) วุฒิการศึกษาสูงสุดของบุคลากร</t>
  </si>
  <si>
    <t>วุฒิการศึกษา</t>
  </si>
  <si>
    <t>จำนวน(คน)</t>
  </si>
  <si>
    <t>ปริญญาเอก</t>
  </si>
  <si>
    <t>ปริญญาโท</t>
  </si>
  <si>
    <t>ปริญญาตรี</t>
  </si>
  <si>
    <t>ประกาศนียบัตรบัณฑิต</t>
  </si>
  <si>
    <t>ปวส.</t>
  </si>
  <si>
    <t>ปวช.</t>
  </si>
  <si>
    <t>ต่ำกว่า ปวช.</t>
  </si>
  <si>
    <t>3) สาขาวิชาที่จบการศึกษาและภาระงานสอน</t>
  </si>
  <si>
    <t>สาขาวิชา</t>
  </si>
  <si>
    <t>จำนวน (คน)</t>
  </si>
  <si>
    <t>คณิตศาสตร์</t>
  </si>
  <si>
    <t>วิทยาศาสตร์</t>
  </si>
  <si>
    <t>ภาษาไทย</t>
  </si>
  <si>
    <t>ภาษาอังกฤษ</t>
  </si>
  <si>
    <t>ภาระงานสอนเฉลี่ยของครู 1 คน ในแต่ละสาขาวิชา (ชม./สัปดาห์)</t>
  </si>
  <si>
    <t>รวม</t>
  </si>
  <si>
    <t>1.3 ข้อมูลนักเรียน</t>
  </si>
  <si>
    <t>คน</t>
  </si>
  <si>
    <t>ระดับชั้นเรียน</t>
  </si>
  <si>
    <t>จำนวนห้อง</t>
  </si>
  <si>
    <t>เพศ</t>
  </si>
  <si>
    <t>เฉลี่ยต่อห้อง</t>
  </si>
  <si>
    <t>ชาย</t>
  </si>
  <si>
    <t>หญิง</t>
  </si>
  <si>
    <t>ป.1</t>
  </si>
  <si>
    <t>ป.2</t>
  </si>
  <si>
    <t>ป.3</t>
  </si>
  <si>
    <t>ป.4</t>
  </si>
  <si>
    <t>ป.5</t>
  </si>
  <si>
    <t>ป.6</t>
  </si>
  <si>
    <t>ม.1</t>
  </si>
  <si>
    <t>ม.2</t>
  </si>
  <si>
    <t>ม.3</t>
  </si>
  <si>
    <t>ระดับชั้น</t>
  </si>
  <si>
    <t>รวมทั้งสิ้น</t>
  </si>
  <si>
    <t>สังคมศึกษาฯ</t>
  </si>
  <si>
    <t>ประวัติศาสตร์</t>
  </si>
  <si>
    <t>สุขศึกษาฯ</t>
  </si>
  <si>
    <t>ศิลปะ ดนตรี</t>
  </si>
  <si>
    <t>การงานฯ</t>
  </si>
  <si>
    <t>ร้อยละ</t>
  </si>
  <si>
    <t>จำนวน</t>
  </si>
  <si>
    <t>ดี่เยี่ยม</t>
  </si>
  <si>
    <t>ดี</t>
  </si>
  <si>
    <t>ผ่าน</t>
  </si>
  <si>
    <t>ไม่ผ่าน</t>
  </si>
  <si>
    <t>จำนวน นร.ทั้งหมด</t>
  </si>
  <si>
    <t>จำนวนนักเรียนที่มีผลการประเมินคุณลักษณะอันพึงประสงค์</t>
  </si>
  <si>
    <t xml:space="preserve">E-mail :  </t>
  </si>
  <si>
    <t>จำนวนนักเรียนที่มีผลการประเมินการอ่าน คิดวิเคราะห์และเขียน</t>
  </si>
  <si>
    <t>ปรับปรุง</t>
  </si>
  <si>
    <t>พอใช้</t>
  </si>
  <si>
    <t>ดีมาก</t>
  </si>
  <si>
    <t>คะแนนรวมเฉลี่ย</t>
  </si>
  <si>
    <t>จำนวนนักเรียน</t>
  </si>
  <si>
    <t>ผลการพัฒนา</t>
  </si>
  <si>
    <t>ระดับสังกัด สพฐ.</t>
  </si>
  <si>
    <t>ระดับโรงเรียน</t>
  </si>
  <si>
    <t>ระดับ/รายวิชา</t>
  </si>
  <si>
    <t xml:space="preserve">     1) จำนวนบุคลากร</t>
  </si>
  <si>
    <t xml:space="preserve">     2) วุฒิการศึกษาสูงสุดของบุคลากร</t>
  </si>
  <si>
    <t xml:space="preserve">     3) สาขาวิชาที่จบการศึกษาและภาระงานสอน</t>
  </si>
  <si>
    <t xml:space="preserve">  1. บริหารการศึกษา</t>
  </si>
  <si>
    <t xml:space="preserve">  2. คณิตศาสตร์</t>
  </si>
  <si>
    <t xml:space="preserve">  3. วิทยาศาสตร์</t>
  </si>
  <si>
    <t xml:space="preserve">  4. ภาษาไทย</t>
  </si>
  <si>
    <t xml:space="preserve">  5. ภาษาอังกฤษ</t>
  </si>
  <si>
    <t xml:space="preserve">  6. สังคมศึกษา</t>
  </si>
  <si>
    <t xml:space="preserve">  7. การงานอาชีพและเทคโนโลยี</t>
  </si>
  <si>
    <t xml:space="preserve">  8. ศิลปะ</t>
  </si>
  <si>
    <t xml:space="preserve">  9. ปฐมวัย</t>
  </si>
  <si>
    <t>จำนวนห้องเรียน</t>
  </si>
  <si>
    <t xml:space="preserve">2) จำนวนนักเรียนปีการศึกษา  </t>
  </si>
  <si>
    <t xml:space="preserve"> 1) จำนวนนักเรียนปีการศึกษา       </t>
  </si>
  <si>
    <t>ม.ต้น</t>
  </si>
  <si>
    <t>ประถมฯ</t>
  </si>
  <si>
    <t xml:space="preserve">     2) ผลประเมินคุณลักษณะอันพึงประสงค์</t>
  </si>
  <si>
    <t xml:space="preserve">     3) ผลการประเมินการอ่าน คิดวิเคราะห์และเขียน</t>
  </si>
  <si>
    <t>เฉลี่ยทั้ง 3 ด้าน</t>
  </si>
  <si>
    <t>ความสามารถ</t>
  </si>
  <si>
    <t>ปีการศึกษา</t>
  </si>
  <si>
    <t>ร้อยละของผลต่าง</t>
  </si>
  <si>
    <t>ระว่างปีการศึกษา</t>
  </si>
  <si>
    <t>คะแนนเฉลี่ยร้อยละ</t>
  </si>
  <si>
    <t xml:space="preserve"> ด้านภาษา</t>
  </si>
  <si>
    <t xml:space="preserve">     ด้านภาษา</t>
  </si>
  <si>
    <t xml:space="preserve">     ด้านคำนวณ</t>
  </si>
  <si>
    <t xml:space="preserve">     ด้านเหตุผล</t>
  </si>
  <si>
    <t xml:space="preserve">     รวมความสามารถเฉลี่ยทั้ง 3 ด้าน</t>
  </si>
  <si>
    <t>คำชี้แจง</t>
  </si>
  <si>
    <t>มีข้อสงสัยในการกรอกข้อมูล ติดต่อ</t>
  </si>
  <si>
    <t xml:space="preserve">ส่วนที่ 1 </t>
  </si>
  <si>
    <t>ข้อมูลพื้นฐาน</t>
  </si>
  <si>
    <t>แปลผล</t>
  </si>
  <si>
    <t>ระดับเขตพื้นที่</t>
  </si>
  <si>
    <t>2) ผลประเมินคุณลักษณะอันพึงประสงค์   และผลประเมินการอ่าน คิด วิเคราะห์และเขียน</t>
  </si>
  <si>
    <t>3) ผลการประเมินสมรรถนะสำคัญของผู้เรียน 5 ด้าน   และผลการประเมินกิจกรรมพัฒนาผู้เรียน</t>
  </si>
  <si>
    <t>ผลประเมินสมรรถนะสำคัญของผู้เรียน 5 ด้าน</t>
  </si>
  <si>
    <t>กิจกรรมพัฒนาผู้เรียน</t>
  </si>
  <si>
    <t>การสื่อสาร</t>
  </si>
  <si>
    <t>การคิด</t>
  </si>
  <si>
    <t>การแก้ปัญหา</t>
  </si>
  <si>
    <t>การใช้ทักษะชีวิต</t>
  </si>
  <si>
    <t>การใช้เทคโนโลยี</t>
  </si>
  <si>
    <t>ผลการประเมิน</t>
  </si>
  <si>
    <t xml:space="preserve">3) จำนวนนักเรียนปีการศึกษา       </t>
  </si>
  <si>
    <t>อ.1</t>
  </si>
  <si>
    <t>อ.2</t>
  </si>
  <si>
    <t>ปฐมวัย</t>
  </si>
  <si>
    <t>ประถม</t>
  </si>
  <si>
    <t>พัฒนาการ</t>
  </si>
  <si>
    <t>จำนวนเด็กที่เข้าประเมิน</t>
  </si>
  <si>
    <t xml:space="preserve"> ผลการประเมินของเด็กตามระดับคุณภาพ</t>
  </si>
  <si>
    <t>ด้านร่างกาย</t>
  </si>
  <si>
    <t>ด้านอารมณ์และจิตใจ</t>
  </si>
  <si>
    <t>ด้านสติปัญญา</t>
  </si>
  <si>
    <t>ด้านสังคม</t>
  </si>
  <si>
    <t>สรุป</t>
  </si>
  <si>
    <t>มาตรฐาน</t>
  </si>
  <si>
    <t>ระดับคุณภาพ</t>
  </si>
  <si>
    <t>(ข้อมูล ณ 10 มิถุนายน 2560)</t>
  </si>
  <si>
    <t>ผลการ</t>
  </si>
  <si>
    <t>พัฒนา</t>
  </si>
  <si>
    <t>1 ) ผลการทดสอบทางการศึกษาระดับชาติขั้นพื้นฐาน (O-NET)    ชั้นประถมศึกษาปีที่ 6</t>
  </si>
  <si>
    <t>2 ) ผลการทดสอบทางการศึกษาระดับชาติขั้นพื้นฐาน (O-NET)    ชั้นมัธยมศึกษาปีที่ 3</t>
  </si>
  <si>
    <t xml:space="preserve">    ภาษาไทย</t>
  </si>
  <si>
    <t xml:space="preserve">  ภาษาอังกฤษ</t>
  </si>
  <si>
    <t xml:space="preserve">  วิทยาศาสตร์</t>
  </si>
  <si>
    <t xml:space="preserve">   คณิตศาสตร์</t>
  </si>
  <si>
    <t>สรุปผลการประเมินในภาพรวมของสถานศึกษา</t>
  </si>
  <si>
    <t>มาตรฐานที่ 1 คุณภาพของผู้เรียน</t>
  </si>
  <si>
    <t>1.1 ผลสัมฤทธิ์ทางวิชาการของผู้เรียน</t>
  </si>
  <si>
    <t>1.2 คุณลักษณะที่พึงประสงค์ของผู้เรียน</t>
  </si>
  <si>
    <t>มาตรฐาน / ตัวชี้วัด</t>
  </si>
  <si>
    <t>มาตรฐานที่ 3 กระบวนการจัดการเรียนการสอนที่เน้นผู้เรียนเป็นสำคัญ</t>
  </si>
  <si>
    <t>1.4  ผลการประเมินพัฒนาการ ตามหลักสูตรการศึกษาปฐมวัย</t>
  </si>
  <si>
    <t>2.1 คำชี้แจง</t>
  </si>
  <si>
    <t>2.2 ข้อมูลพื้นฐานของสถานศึกษา และข้อมูลบุคลากร</t>
  </si>
  <si>
    <t>2.3 ข้อมูลนักเรียน</t>
  </si>
  <si>
    <t>2.4 ผลประเมินพัฒนาการตามหลักสูตรปฐมวัย</t>
  </si>
  <si>
    <r>
      <t xml:space="preserve">2.5 ผลการประเมินตามหลักสูตรขั้นพื้นฐาน </t>
    </r>
    <r>
      <rPr>
        <sz val="16"/>
        <color theme="1"/>
        <rFont val="TH SarabunPSK"/>
        <family val="2"/>
      </rPr>
      <t>(ผลสัมฤทธิ์ทางการเรียน, คุณลักษณะอันพึงประสงค์, อ่านคิด วิเคราะห์และเขียน, สมรรถนะสำคัญ, กิจกรรมพัฒนาผู้เรียน)</t>
    </r>
  </si>
  <si>
    <t>3. ให้สถานศึกษากรอกข้อมูลในช่องว่าง ที่กล่องเป็นสีขาว ใน Sheet ที่ 2 - 10 ให้ครบถ้วน</t>
  </si>
  <si>
    <t xml:space="preserve">6. โรงเรียนสามารถ copy กราฟใน sheet  11.print out เพื่อใช้แนบในส่วนที่ 2 ผลการประเมินตามความเหมาะสม </t>
  </si>
  <si>
    <t xml:space="preserve">ถึงระดับชั้น  </t>
  </si>
  <si>
    <t>2.แบบฟอร์มนี้มีทั้งหมด 11 sheet  ประกอบด้วย</t>
  </si>
  <si>
    <t xml:space="preserve"> ผลการประเมินพัฒนาการเด็ก ชั้นอนุบาลปีที่ 3 </t>
  </si>
  <si>
    <t>อ.3</t>
  </si>
  <si>
    <t xml:space="preserve">      2) ความภูมิใจในท้องถิ่นและความเป็นไทย </t>
  </si>
  <si>
    <t xml:space="preserve">      3) การยอมรับที่จะอยู่ร่วมกันบนความแตกต่างและหลากหลาย</t>
  </si>
  <si>
    <t xml:space="preserve">1.5  ผลการประเมินระดับการศึกษาขั้นพื้นฐาน </t>
  </si>
  <si>
    <t>(ข้อมูล ณ 10 มิถุนายน 2561)</t>
  </si>
  <si>
    <t xml:space="preserve">อนุบาลปีที่ 1 </t>
  </si>
  <si>
    <t>ร้อยละของจำนวนนักเรียน ปี 2561</t>
  </si>
  <si>
    <t xml:space="preserve">      1) มีความสามารถในการอ่าน การเขียน การสื่อสารและการคิดคำนวณ </t>
  </si>
  <si>
    <t xml:space="preserve">      2) มีความสามารถในการคิดวิเคราะห์ คิดอย่างมีวิจารณญาณ อภิปราย แลกเปลี่ยนความคิดเห็น และแก้ปัญหา</t>
  </si>
  <si>
    <t xml:space="preserve">      3) มีความสามารถในการสร้างนวัตกรรม</t>
  </si>
  <si>
    <t xml:space="preserve">      4) มีความสามารถในการใช้เทคโนโลยีสารสนเทศ</t>
  </si>
  <si>
    <t xml:space="preserve">      5) มีผลสัมฤทธิ์ทางการเรียนตามหลักสูตรสถานศึษา</t>
  </si>
  <si>
    <t xml:space="preserve">      6) มีความรู้ ทักษะพื้นฐาน และเจตคติที่ดีต่องานอาชีพ</t>
  </si>
  <si>
    <t xml:space="preserve">      1) การมีคุณลักษณะและค่านิยมที่ดีตามที่สถานศึกษากำหนด   </t>
  </si>
  <si>
    <t xml:space="preserve">      4) สุขภาวะทางร่างกาย และจิตสังคม</t>
  </si>
  <si>
    <t xml:space="preserve">2.1 มีเป้าหมาย วิสัยทัศน์ และพันธกิจที่สถานศึกษากำหนดชัดเจน </t>
  </si>
  <si>
    <t>2.2 มีระบบบริหารจัดการคุณภาพของสถานศึกษา</t>
  </si>
  <si>
    <t>2.3 ดำเนินงานพัฒนาวิชาการที่เน้นคุณภาพของผู้เรียนรอบด้าน ตามหลักสูตรสถานศึกษาและทุกกลุ่มเป้าหมาย</t>
  </si>
  <si>
    <t xml:space="preserve">2.4 พัฒนาครูและบุคลากรให้มีความเชี่ยวชาญทางวิชาชีพ </t>
  </si>
  <si>
    <t>2.5 จัดสภาพแวดล้อมทางกายภาพและสังคมที่เอื้อต่อการจัดการเรียนรู้อย่างมีคุณภาพ</t>
  </si>
  <si>
    <t>2.6 จัดระบบเทคโนโลยีสารสนเทศเพื่อสนับสนุนการบริหารจัดการและการจัดการเรียนรู้</t>
  </si>
  <si>
    <t xml:space="preserve">3.1 จัดการเรียนรู้ผ่านกระบวนการคิดและปฏิบัติจริง และสามารถนำไปประยุกต์ใช้ในชีวิตได้ </t>
  </si>
  <si>
    <t>3.2 ใช้สื่อ เทคโนโลยีสารสนเทศ และแหล่งเรียนรู้ที่เอื้อต่อการเรียนรู้</t>
  </si>
  <si>
    <t>3.3 มีการบริหารจัดการชั้นเรียนเชิงบวก</t>
  </si>
  <si>
    <t>3.4 ตรวจสอบและประเมินผู้เรียนอย่างเป็นระบบ และนำผลมาพัฒนาผู้เรียน</t>
  </si>
  <si>
    <t>3.5 มีการแลกเปลี่ยนเรียนรู้และให้ข้อมูลสะท้อนกลับเพื่อพัฒนาและปรับปรุงการจัดการเรียนรู้</t>
  </si>
  <si>
    <r>
      <rPr>
        <b/>
        <u/>
        <sz val="18"/>
        <color theme="1"/>
        <rFont val="TH SarabunPSK"/>
        <family val="2"/>
      </rPr>
      <t>*หมายเหตุ</t>
    </r>
    <r>
      <rPr>
        <b/>
        <sz val="16"/>
        <color theme="1"/>
        <rFont val="TH SarabunPSK"/>
        <family val="2"/>
      </rPr>
      <t xml:space="preserve"> ในการสรุปผลการประเมินในแต่ละมาตรฐาน และภาพรวม ขึ้นอยู่การตัดสินของคณะกรรมการประเมินคุณภาพภายในสถานศึกษา</t>
    </r>
  </si>
  <si>
    <t>มาตรฐานที่ 1 คุณภาพของเด็ก</t>
  </si>
  <si>
    <t>1.1 มีพัฒนาการด้านร่างกาย แข็งแรง มีสุขนิสัยที่ดีและดูแลความปลอดภัยของตนเองได้</t>
  </si>
  <si>
    <t>1.2 มีพัฒนาการด้านอารมร์ จิตใจ ควบคุม และแสดงออกทางอารมณ์ได้</t>
  </si>
  <si>
    <t>1.3 มีพัฒนาการด้านสังคม ช่วยเหลือตนเอง และเป็นสมาชิกที่ดีของสังคม</t>
  </si>
  <si>
    <t>1.4 มีพัฒนาการด้านสติปัญญา สื่อสารได้ มีทักษะการคิดพื้นฐานและแสวงหาความรู้ได้</t>
  </si>
  <si>
    <t>มาตรฐานที่ 2 กระบวนการบริหารและการจัดการ</t>
  </si>
  <si>
    <t>2.1 มีหลักสูตรครอบคลุมพัฒนาการทั้ง 4 ด้าน สอดคล้องกับบริบทของท้องถิ่น</t>
  </si>
  <si>
    <t>2.2 จัดครูให้เพียงพอกับชั้นเรียน</t>
  </si>
  <si>
    <t>2.3 ส่งเสริมให้ครูมีความเชี่ยวชาญด้านการจัดประสบการณ์</t>
  </si>
  <si>
    <t>2.4 จัดสภาพแวดล้อมและสื่อเพื่อการเรียนรู้ อย่างปลอดภัยและพียงพอ</t>
  </si>
  <si>
    <t>2.6 มีระบบบริหารคุณภาพที่เปิดโอกาสให้ผู้เกี่ยวข้องทุกฝ่ายมีส่วนร่วม</t>
  </si>
  <si>
    <t>3.1 จัดประสบการณ์ที่ส่งเสริมให้เด็กมีพัฒนาการทุกด้านอย่างสมดุลเต็มศักยภาพ</t>
  </si>
  <si>
    <t>มาตรฐานที่ 3 การจัดประสบการณ์ที่เน้นเด็กเป็นสำคัญ</t>
  </si>
  <si>
    <t>3.2 สร้างโอกาสให้เด็กได้รับประสบการณ์ตรง เล่น และปฏิบัติอย่างมีความสุข</t>
  </si>
  <si>
    <t>3.3 จัดบรรยากาศที่เอื้อต่อการเรียนรู้ ใช้สื่อและเทคโนโลยีที่เหมาะสมกับวัย</t>
  </si>
  <si>
    <t>3.4 ประเมินพัฒนาการเด็กตามสภาพจริงและนำผลการประเมินพัฒนาการเด็กไปปรับปรุงการจัดประสบการณ์และพัฒนาเด็ก</t>
  </si>
  <si>
    <t>การอ่านออกเสียง</t>
  </si>
  <si>
    <t>การอ่านรู้เรื่อง</t>
  </si>
  <si>
    <t>สมรรถนะ</t>
  </si>
  <si>
    <t>รวม 2 สมรรถนะ</t>
  </si>
  <si>
    <t>1.7 ผลการประเมินการทดสอบความสามารถพื้นฐานของผู้เรียนระดับชาติ (National Test : NT)  ระดับชั้นประถมศึกษาปีที่ 3</t>
  </si>
  <si>
    <t>รวมทั้ง 3 ด้าน</t>
  </si>
  <si>
    <t>เพิ่มเติม........</t>
  </si>
  <si>
    <t>1.6 ผลการประเมินความสามารถด้านการอ่านของผู้เรียน (Reading Test : RT)   ชั้นประถมศึกษาปีที่ 1</t>
  </si>
  <si>
    <t xml:space="preserve">1.6 ผลการประเมินความสามารถด้านการอ่านของผู้เรียน  (Reading Test : RT) </t>
  </si>
  <si>
    <t xml:space="preserve">          2.1) เปรียบเทียบผลการประเมินความสามารถด้านการอ่านของผู้เรียน (RT) ชั้นประถมศึกษาปีที่ 1  และร้อยละของผลต่างระหว่างปีการศึกษา 2560 - 2561</t>
  </si>
  <si>
    <t xml:space="preserve">          2.2) เปรียบเทียบผลการประเมินความสามารถด้านการอ่านของผู้เรียน (RT) ชั้นประถมศึกษาปีที่ 1  และร้อยละของผลต่างระหว่างปีการศึกษา 2560 - 2561 จำแนกตามร้อยละของระดับคุณภาพ</t>
  </si>
  <si>
    <t xml:space="preserve">     1) ผลการประเมินการทดสอบความสามารถพื้นฐานของผู้เรียนระดับชาติ (NT) ชั้นประถมศึกษาปีที่ 3    ปีการศึกษา 2561</t>
  </si>
  <si>
    <t xml:space="preserve">     การอ่านออกเสียง</t>
  </si>
  <si>
    <t xml:space="preserve">     การอ่านรู้เรื่อง</t>
  </si>
  <si>
    <t xml:space="preserve">     รวม 2 สมรรถนะ</t>
  </si>
  <si>
    <t xml:space="preserve">1.8 ผลการทดสอบทางการศึกษาระดับชาติขั้นพื้นฐาน (O-NET)  </t>
  </si>
  <si>
    <t xml:space="preserve">มาตรฐานที่ 2 กระบวนการบริหารและการจัดการ </t>
  </si>
  <si>
    <t xml:space="preserve">     1.1 มีพัฒนาการด้านร่างกาย แข็งแรง มีสุขนิสัยที่ดีและดูแลความปลอดภัยของตนเองได้</t>
  </si>
  <si>
    <t xml:space="preserve">     1.2 มีพัฒนาการด้านอารมร์ จิตใจ ควบคุม และแสดงออกทางอารมณ์ได้</t>
  </si>
  <si>
    <t xml:space="preserve">     1.3 มีพัฒนาการด้านสังคม ช่วยเหลือตนเอง และเป็นสมาชิกที่ดีของสังคม</t>
  </si>
  <si>
    <t xml:space="preserve">     1.4 มีพัฒนาการด้านสติปัญญา สื่อสารได้ มีทักษะการคิดพื้นฐานและแสวงหาความรู้ได้</t>
  </si>
  <si>
    <t xml:space="preserve">     2.1 มีหลักสูตรครอบคลุมพัฒนาการทั้ง 4 ด้าน สอดคล้องกับบริบทของท้องถิ่น</t>
  </si>
  <si>
    <t xml:space="preserve">     2.2 จัดครูให้เพียงพอกับชั้นเรียน</t>
  </si>
  <si>
    <t xml:space="preserve">     2.3 ส่งเสริมให้ครูมีความเชี่ยวชาญด้านการจัดประสบการณ์</t>
  </si>
  <si>
    <t xml:space="preserve">     2.4 จัดสภาพแวดล้อมและสื่อเพื่อการเรียนรู้ อย่างปลอดภัยและพียงพอ</t>
  </si>
  <si>
    <t xml:space="preserve">     2.6 มีระบบบริหารคุณภาพที่เปิดโอกาสให้ผู้เกี่ยวข้องทุกฝ่ายมีส่วนร่วม</t>
  </si>
  <si>
    <t xml:space="preserve">     3.1 จัดประสบการณ์ที่ส่งเสริมให้เด็กมีพัฒนาการทุกด้านอย่างสมดุลเต็มศักยภาพ</t>
  </si>
  <si>
    <t xml:space="preserve">     3.2 สร้างโอกาสให้เด็กได้รับประสบการณ์ตรง เล่น และปฏิบัติอย่างมีความสุข</t>
  </si>
  <si>
    <t xml:space="preserve">     3.3 จัดบรรยากาศที่เอื้อต่อการเรียนรู้ ใช้สื่อและเทคโนโลยีที่เหมาะสมกับวัย</t>
  </si>
  <si>
    <t xml:space="preserve">     3.4 ประเมินพัฒนาการเด็กตามสภาพจริง และนำผลการประเมินพัฒนาการเด็กไปปรับปรุงการจัดประสบการณ์และพัฒนาเด็ก</t>
  </si>
  <si>
    <t xml:space="preserve">     1.1 ผลสัมฤทธิ์ทางวิชาการของผู้เรียน</t>
  </si>
  <si>
    <t xml:space="preserve">     1.2 คุณลักษณะที่พึงประสงค์ของผู้เรียน</t>
  </si>
  <si>
    <t xml:space="preserve">     2.1 มีเป้าหมาย วิสัยทัศน์ และพันธกิจที่สถานศึกษากำหนดชัดเจน </t>
  </si>
  <si>
    <t xml:space="preserve">     2.3 ดำเนินงานพัฒนาวิชาการที่เน้นคุณภาพของผู้เรียนรอบด้าน ตามหลักสูตรสถานศึกษาและทุกกลุ่มเป้าหมาย</t>
  </si>
  <si>
    <t xml:space="preserve">     2.2 มีระบบบริหารจัดการคุณภาพของสถานศึกษา</t>
  </si>
  <si>
    <t xml:space="preserve">     2.4 พัฒนาครูและบุคลากรให้มีความเชี่ยวชาญทางวิชาชีพ </t>
  </si>
  <si>
    <t xml:space="preserve">     2.5 จัดสภาพแวดล้อมทางกายภาพและสังคมที่เอื้อต่อการจัดการเรียนรู้อย่างมีคุณภาพ</t>
  </si>
  <si>
    <t xml:space="preserve">     2.6 จัดระบบเทคโนโลยีสารสนเทศเพื่อสนับสนุนการบริหารจัดการและการจัดการเรียนรู้</t>
  </si>
  <si>
    <t xml:space="preserve">     3.1 จัดการเรียนรู้ผ่านกระบวนการคิดและปฏิบัติจริง และสามารถนำไปประยุกต์ใช้ในชีวิตได้ </t>
  </si>
  <si>
    <t xml:space="preserve">     3.2 ใช้สื่อ เทคโนโลยีสารสนเทศ และแหล่งเรียนรู้ที่เอื้อต่อการเรียนรู้</t>
  </si>
  <si>
    <t xml:space="preserve">     3.3 มีการบริหารจัดการชั้นเรียนเชิงบวก</t>
  </si>
  <si>
    <t xml:space="preserve">     3.4 ตรวจสอบและประเมินผู้เรียนอย่างเป็นระบบ และนำผลมาพัฒนาผู้เรียน</t>
  </si>
  <si>
    <t xml:space="preserve">     3.5 มีการแลกเปลี่ยนเรียนรู้และให้ข้อมูลสะท้อนกลับเพื่อพัฒนาและปรับปรุงการจัดการเรียนรู้</t>
  </si>
  <si>
    <t>2.6 ข้อมูลผลการประเมินความสามารถด้านการอ่าน RT ชั้นประถมศึกษาปีที่ 1</t>
  </si>
  <si>
    <t>2.7 ข้อมูลผลการทดสอบความสามารถพื้นฐานของผู้เรียน NT ชั้นประถมศึกษาปีที่ 3</t>
  </si>
  <si>
    <t>2.8 ข้อมูลผลการทดสอบระดับชาติ O-net ชั้นประถมศึกษาปีที่ 6 และชั้นมัธยมศึกษาปีที่ 3</t>
  </si>
  <si>
    <t>2.9 ผลการประเมินภายในตามมาตรฐานการศึกษาระดับปฐมวัย</t>
  </si>
  <si>
    <t>2.10 ผลการประเมินภายในตามมาตรฐานการศึกษาระดับขั้นพื้นฐาน</t>
  </si>
  <si>
    <t xml:space="preserve">     2.5 ให้บริการสื่อ เทคโนโลยีสารสนเทศ และสื่อการเรียนรู้เพื่อสนับสนุนการจัดประสบการณ์</t>
  </si>
  <si>
    <t>2.5 ให้บริการสื่อ เทคโนโลยีสารสนเทศ และสื่อการเรียนรู้เพื่อสนับสนุนการจัดประสบการณ์</t>
  </si>
  <si>
    <t xml:space="preserve">          2.1)  เปรียบเทียบผลการประเมินการทดสอบความสามารถพื้นฐานของผู้เรียนระดับชาติ  (NT)            ชั้นประถมศึกษาปีที่ 3  และร้อยละของผลต่างระหว่างปีการศึกษา 2560 - 2561</t>
  </si>
  <si>
    <t xml:space="preserve">          2.2)   เปรียบเทียบผลการประเมินการทดสอบความสามารถพื้นฐานของผู้เรียนระดับชาติ  (NT)          และร้อยละของผลต่างระหว่างปีการศึกษา 2560 - 2561  จำแนกตามร้อยละของระดับคุณภาพ</t>
  </si>
  <si>
    <t xml:space="preserve">    นักเรียนชั้นอนุบาลปีที่ 3  ที่เข้ารับการประเมิน  จำนวน</t>
  </si>
  <si>
    <r>
      <t xml:space="preserve">1.7 ผลการประเมินการทดสอบความสามารถพื้นฐานของผู้เรียนระดับชาติ </t>
    </r>
    <r>
      <rPr>
        <b/>
        <sz val="14"/>
        <color theme="1"/>
        <rFont val="TH SarabunPSK"/>
        <family val="2"/>
      </rPr>
      <t xml:space="preserve">(National Test : NT)  </t>
    </r>
  </si>
  <si>
    <t>สำนักงานเขตพื้นที่การศึกษาประถมศึกษามหาสารคาม เขต 3</t>
  </si>
  <si>
    <t>ศน.วิไลพร  บุตรภักดี</t>
  </si>
  <si>
    <t>โทร. 087-5957492</t>
  </si>
  <si>
    <r>
      <t>4. ให้สถานศึกษาพิมพ์เอกสารจาก sheet  11</t>
    </r>
    <r>
      <rPr>
        <b/>
        <sz val="18"/>
        <color rgb="FF000000"/>
        <rFont val="TH SarabunPSK"/>
        <family val="2"/>
      </rPr>
      <t>.print out</t>
    </r>
    <r>
      <rPr>
        <sz val="18"/>
        <color rgb="FF000000"/>
        <rFont val="TH SarabunPSK"/>
        <family val="2"/>
      </rPr>
      <t xml:space="preserve">  เพื่อจัดทำรายงาน SAR ปี 2562 ในส่วนที่ 1 หรือ copy ไปวางใน word document เพื่อจัดรูปแบบใหม่ตามความเหมาะสม</t>
    </r>
  </si>
  <si>
    <t>5. ข้อมูลใน Sheet ที่ 2 - 10 สามารถนำมาเป็นข้อมูลอ้างอิงในภาคผนวกของรายงาน SAR ปี 2562</t>
  </si>
  <si>
    <t>2.11 Print out (รายงานผลข้อมูลพื้นฐาน SAR 2562)</t>
  </si>
  <si>
    <t>1.แบบฟอร์มนี้เป็นแบบฟอร์มสำหรับบันทึกผลของ SAR ปีการศึกษา 2562 ในส่วนที่ 1 ข้อมูลพื้นฐาน สำหรับโรงเรียนขยายโอกาส ที่จัดการศึกษาตั้งแต่ระดับชั้น  อนุบาลปีที่ 1 -  มัธยมศึกษาปีที่ 3</t>
  </si>
  <si>
    <t>(ข้อมูล ณ 10 มิถุนายน 2562)</t>
  </si>
  <si>
    <t>(ข้อมูลนักเรียน ณ 31 มีนาคม 2563)</t>
  </si>
  <si>
    <t>1) ผลสัมฤทธิ์ทางการเรียนปีการศึกษา 2562</t>
  </si>
  <si>
    <t>หมายเหตุ  สามารถแก้ไ-ข้อมูลนักเรียน  โดยอ้างอิงจากจำนวนนักเรียน ณ วันที่ 31 มีนาคม 2563</t>
  </si>
  <si>
    <t>จำนวนนักเรียนที่มีผลสัมฤทธิ์ทางการเรียนแต่ละรายวิชาในระดับ 3 ขึ้นไป ปีการศึกษา 2562</t>
  </si>
  <si>
    <t>1) ผลการประเมินความสามารถด้านการอ่านของผู้เรียน   ประจำปีการศึกษา 2562</t>
  </si>
  <si>
    <t>1.1.คะแนนเฉลี่ยร้อยละ ปีการศึกษา 2561 - 2562   เปรียบเทียบระดับต่างๆ</t>
  </si>
  <si>
    <t>1.2. ร้อยละของจำนวนนักเรียน ปีการศึกษา 2561 -2562 จำแนกตามระดับคุณภาพ</t>
  </si>
  <si>
    <t>ร้อยละของจำนวนนักเรียน ปี 2562</t>
  </si>
  <si>
    <t>1) ผลการประเมินการทดสอบความสามารถพื้นฐานของผู้เรียนระดับชาติ (NT) ประจำปีการศึกษา 2562</t>
  </si>
  <si>
    <t>1.8 ผลการทดสอบทางการศึกษาระดับชาติขั้นพื้นฐาน (O-NET)   ปีการศึกษา 2562</t>
  </si>
  <si>
    <t>1.9 ผลการประเมินคุณภาพภายในสถานศึกษา ระดับปฐมวัย ปีการศึกษา 2562</t>
  </si>
  <si>
    <t>1.10 ผลการประเมินคุณภาพภายในสถานศึกษา ระดับการศึกษาขั้นพื้นฐาน ปีการศึกษา 2562</t>
  </si>
  <si>
    <t>ปีการศึกษา 2562</t>
  </si>
  <si>
    <t xml:space="preserve">     1) ผลการทดสอบทางการศึกษาระดับชาติขั้นพื้นฐาน (O-NET)  ปีการศึกษา 2562</t>
  </si>
  <si>
    <t>2)เปรียบเทียบผลการทดสอบทางการศึกษาระดับชาติขั้นพื้นฐาน(O-NET) ปีการศึกษา 2561 - 2562</t>
  </si>
  <si>
    <t>1.9. ผลการประเมินคุณภาพภายในสถานศึกษา ระดับปฐมวัย  ปีการศึกษา 2562</t>
  </si>
  <si>
    <t>1.10.ผลการประเมินคุณภาพภายในสถานศึกษา ระดับการศึกษาขั้นพื้นฐาน ปีการศึกษา 2562</t>
  </si>
  <si>
    <t xml:space="preserve">    2) ผลการประเมินการทดสอบความสามารถพื้นฐานของผู้เรียนระดับชาติ ปีการศึกษา 2561 - 2562</t>
  </si>
  <si>
    <t xml:space="preserve">    2) ผลการประเมินความสามารถด้านการอ่านของผู้เรียน (RT) ปีการศึกษา 2561 - 2562</t>
  </si>
  <si>
    <t xml:space="preserve">     1) ผลการประเมินความสามารถด้านการอ่านของผู้เรียน (RT) ชั้นประถมศึกษาปีที่ 1 ปีการศึกษา 2562</t>
  </si>
  <si>
    <t>5) ผลการประเมินกิจกรรมพัฒนาผู้เรียน   ปีการศึกษา 2562</t>
  </si>
  <si>
    <t>4) ผลการประเมินสมรรถนะสำคัญของผู้เรียน 5 ด้าน   ปีการศึกษา 2562</t>
  </si>
  <si>
    <t>1.5  ผลการประเมินระดับการศึกษาขั้นพื้นฐาน (ข้อมูล ณ 31 มีนาคม 2563)</t>
  </si>
  <si>
    <t xml:space="preserve">     1) ข้อมูลผลสัมฤทธิ์ทางการเรียนระดับสถานศึกษา (ข้อมูล ณ 31 มีนาคม 2563)</t>
  </si>
  <si>
    <t>1.3 ข้อมูลนักเรียน   (ข้อมูล ณ 10 มิถุนายน 2562)</t>
  </si>
  <si>
    <t xml:space="preserve">     จำนวนนักเรียนปีการศึกษา 2562       รวมทั้งสิ้น</t>
  </si>
  <si>
    <t>บ้านโจดบัวบาน</t>
  </si>
  <si>
    <t>หมู่ที่ 8 ตำบล กูทอง อำเภอ เชียงยืน จังหวัด มหาสารคาม</t>
  </si>
  <si>
    <t>093-3235219</t>
  </si>
  <si>
    <t>ประถมศึกษาปีที่ 6</t>
  </si>
  <si>
    <t>keasorn2505@outlook.co.th</t>
  </si>
  <si>
    <t>10. อื่นๆ</t>
  </si>
  <si>
    <t>หมู่ที่ 8 ตำบลกู่ทอง อำเภอ เชียงยืน จังหวัด มหาสารคาม</t>
  </si>
  <si>
    <t>ชั้นประถมศึกษาปีที่ 6</t>
  </si>
  <si>
    <t>อังกฤษสื่อสาร</t>
  </si>
  <si>
    <t>คะแนน NT รอประกาศผล</t>
  </si>
  <si>
    <t>ปี 2562</t>
  </si>
  <si>
    <t>รอประกาศผลการทดสอบ nt ปี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</si>
</sst>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[$-10409]#,##0.00;\-#,##0.00"/>
    <numFmt numFmtId="188" formatCode="0.0"/>
    <numFmt numFmtId="189" formatCode="[&lt;=99999999][$-1000000]0\-####\-####;[$-1000000]#\-####\-####"/>
  </numFmts>
  <fonts count="3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5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indexed="8"/>
      <name val="TH SarabunPSK"/>
      <family val="2"/>
    </font>
    <font>
      <sz val="16"/>
      <color theme="1" tint="4.9989318521683403E-2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H SarabunPSK"/>
      <family val="2"/>
    </font>
    <font>
      <sz val="14"/>
      <name val="TH SarabunPSK"/>
      <family val="2"/>
    </font>
    <font>
      <sz val="20"/>
      <color theme="1"/>
      <name val="TH SarabunPSK"/>
      <family val="2"/>
    </font>
    <font>
      <b/>
      <u val="double"/>
      <sz val="24"/>
      <color theme="1"/>
      <name val="TH SarabunPSK"/>
      <family val="2"/>
    </font>
    <font>
      <sz val="18"/>
      <name val="TH SarabunPSK"/>
      <family val="2"/>
    </font>
    <font>
      <b/>
      <sz val="22"/>
      <color rgb="FF000000"/>
      <name val="TH SarabunPSK"/>
      <family val="2"/>
    </font>
    <font>
      <b/>
      <sz val="20"/>
      <color rgb="FF000000"/>
      <name val="TH SarabunPSK"/>
      <family val="2"/>
    </font>
    <font>
      <sz val="18"/>
      <color theme="1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8"/>
      <color rgb="FF000000"/>
      <name val="TH SarabunPSK"/>
      <family val="2"/>
    </font>
    <font>
      <b/>
      <sz val="18"/>
      <color rgb="FF000000"/>
      <name val="TH SarabunPSK"/>
      <family val="2"/>
    </font>
    <font>
      <sz val="11"/>
      <color theme="1"/>
      <name val="Tahoma"/>
      <family val="2"/>
      <scheme val="minor"/>
    </font>
    <font>
      <sz val="11"/>
      <color rgb="FF00B050"/>
      <name val="Tahoma"/>
      <family val="2"/>
      <scheme val="minor"/>
    </font>
    <font>
      <b/>
      <sz val="18"/>
      <name val="TH SarabunPSK"/>
      <family val="2"/>
    </font>
    <font>
      <sz val="16"/>
      <color rgb="FF000000"/>
      <name val="TH SarabunPSK"/>
      <family val="2"/>
    </font>
    <font>
      <b/>
      <sz val="16"/>
      <color rgb="FF000000"/>
      <name val="TH SarabunPSK"/>
      <family val="2"/>
    </font>
    <font>
      <sz val="16"/>
      <color rgb="FF0D0D0D"/>
      <name val="TH SarabunPSK"/>
      <family val="2"/>
    </font>
    <font>
      <b/>
      <sz val="18"/>
      <color rgb="FF0D0D0D"/>
      <name val="TH SarabunPSK"/>
      <family val="2"/>
    </font>
    <font>
      <u/>
      <sz val="11"/>
      <color theme="10"/>
      <name val="Tahoma"/>
      <family val="2"/>
      <charset val="222"/>
      <scheme val="minor"/>
    </font>
    <font>
      <b/>
      <u/>
      <sz val="18"/>
      <color theme="1"/>
      <name val="TH SarabunPSK"/>
      <family val="2"/>
    </font>
  </fonts>
  <fills count="2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4EA9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4" fillId="0" borderId="0"/>
    <xf numFmtId="0" fontId="31" fillId="0" borderId="0" applyNumberFormat="0" applyFill="0" applyBorder="0" applyAlignment="0" applyProtection="0"/>
  </cellStyleXfs>
  <cellXfs count="469">
    <xf numFmtId="0" fontId="0" fillId="0" borderId="0" xfId="0"/>
    <xf numFmtId="2" fontId="9" fillId="0" borderId="1" xfId="0" applyNumberFormat="1" applyFont="1" applyBorder="1" applyAlignment="1" applyProtection="1">
      <alignment horizontal="right" vertical="top" wrapText="1" readingOrder="1"/>
      <protection locked="0"/>
    </xf>
    <xf numFmtId="2" fontId="1" fillId="0" borderId="1" xfId="1" applyNumberFormat="1" applyFont="1" applyBorder="1" applyAlignment="1" applyProtection="1">
      <alignment horizontal="right" vertical="top" wrapText="1" readingOrder="1"/>
      <protection locked="0"/>
    </xf>
    <xf numFmtId="2" fontId="3" fillId="0" borderId="1" xfId="1" applyNumberFormat="1" applyFont="1" applyBorder="1" applyAlignment="1" applyProtection="1">
      <alignment horizontal="right" vertical="top" wrapText="1" readingOrder="1"/>
      <protection locked="0"/>
    </xf>
    <xf numFmtId="0" fontId="14" fillId="0" borderId="0" xfId="0" applyFont="1"/>
    <xf numFmtId="0" fontId="1" fillId="0" borderId="1" xfId="0" applyFont="1" applyBorder="1" applyAlignment="1" applyProtection="1">
      <alignment horizontal="center"/>
      <protection locked="0"/>
    </xf>
    <xf numFmtId="0" fontId="5" fillId="8" borderId="1" xfId="0" applyFont="1" applyFill="1" applyBorder="1" applyAlignment="1" applyProtection="1">
      <alignment horizontal="center"/>
    </xf>
    <xf numFmtId="1" fontId="1" fillId="3" borderId="1" xfId="0" applyNumberFormat="1" applyFont="1" applyFill="1" applyBorder="1" applyAlignment="1" applyProtection="1">
      <alignment horizontal="center"/>
    </xf>
    <xf numFmtId="188" fontId="1" fillId="7" borderId="1" xfId="0" applyNumberFormat="1" applyFont="1" applyFill="1" applyBorder="1" applyProtection="1"/>
    <xf numFmtId="0" fontId="1" fillId="7" borderId="1" xfId="0" applyFont="1" applyFill="1" applyBorder="1" applyProtection="1"/>
    <xf numFmtId="0" fontId="1" fillId="6" borderId="1" xfId="0" applyFont="1" applyFill="1" applyBorder="1" applyProtection="1"/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protection locked="0"/>
    </xf>
    <xf numFmtId="2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Protection="1"/>
    <xf numFmtId="0" fontId="11" fillId="0" borderId="0" xfId="0" applyFont="1" applyProtection="1"/>
    <xf numFmtId="0" fontId="12" fillId="0" borderId="0" xfId="0" applyFont="1" applyProtection="1"/>
    <xf numFmtId="0" fontId="1" fillId="6" borderId="1" xfId="0" applyFont="1" applyFill="1" applyBorder="1" applyAlignment="1" applyProtection="1">
      <alignment horizontal="center"/>
    </xf>
    <xf numFmtId="0" fontId="7" fillId="0" borderId="0" xfId="0" applyFont="1" applyProtection="1"/>
    <xf numFmtId="0" fontId="1" fillId="0" borderId="0" xfId="0" applyFont="1" applyProtection="1"/>
    <xf numFmtId="0" fontId="10" fillId="0" borderId="0" xfId="0" applyFont="1" applyBorder="1" applyAlignment="1" applyProtection="1">
      <alignment horizontal="center"/>
    </xf>
    <xf numFmtId="0" fontId="1" fillId="0" borderId="0" xfId="0" applyFont="1" applyFill="1" applyProtection="1"/>
    <xf numFmtId="0" fontId="5" fillId="0" borderId="0" xfId="0" applyFont="1" applyFill="1" applyProtection="1"/>
    <xf numFmtId="0" fontId="1" fillId="6" borderId="1" xfId="0" applyFont="1" applyFill="1" applyBorder="1" applyAlignment="1" applyProtection="1"/>
    <xf numFmtId="0" fontId="1" fillId="11" borderId="1" xfId="0" applyFont="1" applyFill="1" applyBorder="1" applyAlignment="1" applyProtection="1"/>
    <xf numFmtId="2" fontId="1" fillId="0" borderId="1" xfId="0" applyNumberFormat="1" applyFont="1" applyBorder="1" applyProtection="1">
      <protection locked="0"/>
    </xf>
    <xf numFmtId="0" fontId="4" fillId="0" borderId="0" xfId="1" applyFont="1" applyFill="1" applyBorder="1" applyAlignment="1" applyProtection="1">
      <alignment vertical="top" wrapText="1" readingOrder="1"/>
    </xf>
    <xf numFmtId="0" fontId="3" fillId="0" borderId="0" xfId="1" applyFont="1" applyFill="1" applyBorder="1" applyAlignment="1" applyProtection="1">
      <alignment horizontal="center" vertical="top" wrapText="1" readingOrder="1"/>
    </xf>
    <xf numFmtId="2" fontId="3" fillId="0" borderId="0" xfId="1" applyNumberFormat="1" applyFont="1" applyFill="1" applyBorder="1" applyAlignment="1" applyProtection="1">
      <alignment vertical="top" wrapText="1" readingOrder="1"/>
    </xf>
    <xf numFmtId="2" fontId="3" fillId="0" borderId="0" xfId="1" applyNumberFormat="1" applyFont="1" applyFill="1" applyBorder="1" applyAlignment="1" applyProtection="1"/>
    <xf numFmtId="0" fontId="3" fillId="6" borderId="1" xfId="1" applyFont="1" applyFill="1" applyBorder="1" applyAlignment="1" applyProtection="1">
      <alignment horizontal="center" vertical="center"/>
    </xf>
    <xf numFmtId="0" fontId="6" fillId="9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2" fontId="1" fillId="9" borderId="1" xfId="0" applyNumberFormat="1" applyFont="1" applyFill="1" applyBorder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5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/>
    <xf numFmtId="0" fontId="1" fillId="0" borderId="0" xfId="0" applyFont="1" applyAlignment="1" applyProtection="1">
      <alignment horizontal="center"/>
    </xf>
    <xf numFmtId="0" fontId="0" fillId="0" borderId="0" xfId="0" applyProtection="1"/>
    <xf numFmtId="0" fontId="5" fillId="0" borderId="0" xfId="0" applyFont="1" applyAlignment="1" applyProtection="1">
      <alignment horizontal="center"/>
    </xf>
    <xf numFmtId="0" fontId="5" fillId="11" borderId="0" xfId="0" applyFont="1" applyFill="1" applyAlignment="1" applyProtection="1">
      <alignment horizont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  <protection locked="0"/>
    </xf>
    <xf numFmtId="0" fontId="5" fillId="11" borderId="1" xfId="0" applyFont="1" applyFill="1" applyBorder="1" applyProtection="1"/>
    <xf numFmtId="0" fontId="5" fillId="11" borderId="1" xfId="0" applyFont="1" applyFill="1" applyBorder="1" applyAlignment="1" applyProtection="1">
      <alignment horizontal="left"/>
    </xf>
    <xf numFmtId="0" fontId="1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wrapText="1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2" fontId="3" fillId="8" borderId="1" xfId="1" applyNumberFormat="1" applyFont="1" applyFill="1" applyBorder="1" applyAlignment="1" applyProtection="1"/>
    <xf numFmtId="0" fontId="1" fillId="11" borderId="0" xfId="0" applyFont="1" applyFill="1" applyAlignment="1" applyProtection="1">
      <alignment horizontal="center"/>
    </xf>
    <xf numFmtId="0" fontId="1" fillId="11" borderId="0" xfId="0" applyFont="1" applyFill="1" applyProtection="1"/>
    <xf numFmtId="0" fontId="5" fillId="0" borderId="0" xfId="0" applyFont="1" applyAlignment="1" applyProtection="1">
      <alignment horizontal="left"/>
    </xf>
    <xf numFmtId="189" fontId="5" fillId="0" borderId="0" xfId="0" applyNumberFormat="1" applyFont="1" applyAlignment="1" applyProtection="1">
      <alignment horizontal="left"/>
    </xf>
    <xf numFmtId="0" fontId="10" fillId="0" borderId="0" xfId="0" applyFont="1" applyFill="1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/>
    </xf>
    <xf numFmtId="0" fontId="5" fillId="12" borderId="1" xfId="0" applyFont="1" applyFill="1" applyBorder="1" applyAlignment="1" applyProtection="1">
      <alignment horizontal="center"/>
    </xf>
    <xf numFmtId="187" fontId="1" fillId="0" borderId="1" xfId="0" applyNumberFormat="1" applyFont="1" applyFill="1" applyBorder="1" applyAlignment="1" applyProtection="1">
      <alignment horizontal="center" vertical="top" wrapText="1" readingOrder="1"/>
    </xf>
    <xf numFmtId="2" fontId="1" fillId="0" borderId="1" xfId="1" applyNumberFormat="1" applyFont="1" applyBorder="1" applyAlignment="1" applyProtection="1">
      <alignment horizontal="center" vertical="top" wrapText="1" readingOrder="1"/>
    </xf>
    <xf numFmtId="2" fontId="1" fillId="4" borderId="1" xfId="1" applyNumberFormat="1" applyFont="1" applyFill="1" applyBorder="1" applyAlignment="1" applyProtection="1">
      <alignment horizontal="center" vertical="top" wrapText="1" readingOrder="1"/>
    </xf>
    <xf numFmtId="0" fontId="7" fillId="11" borderId="0" xfId="0" applyFont="1" applyFill="1" applyProtection="1"/>
    <xf numFmtId="0" fontId="16" fillId="5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Protection="1"/>
    <xf numFmtId="0" fontId="1" fillId="4" borderId="1" xfId="0" applyFont="1" applyFill="1" applyBorder="1" applyAlignment="1" applyProtection="1">
      <alignment horizontal="center"/>
      <protection locked="0"/>
    </xf>
    <xf numFmtId="0" fontId="19" fillId="0" borderId="0" xfId="0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Protection="1"/>
    <xf numFmtId="0" fontId="1" fillId="0" borderId="1" xfId="0" applyFont="1" applyBorder="1" applyAlignment="1" applyProtection="1">
      <alignment horizontal="center" vertical="top"/>
    </xf>
    <xf numFmtId="2" fontId="1" fillId="15" borderId="1" xfId="0" applyNumberFormat="1" applyFont="1" applyFill="1" applyBorder="1" applyAlignment="1" applyProtection="1">
      <alignment horizontal="center" vertical="center" wrapText="1"/>
    </xf>
    <xf numFmtId="0" fontId="1" fillId="8" borderId="13" xfId="0" applyFont="1" applyFill="1" applyBorder="1" applyAlignment="1" applyProtection="1">
      <alignment horizontal="center"/>
    </xf>
    <xf numFmtId="0" fontId="1" fillId="8" borderId="22" xfId="0" applyFont="1" applyFill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  <protection locked="0"/>
    </xf>
    <xf numFmtId="0" fontId="6" fillId="17" borderId="33" xfId="0" applyFont="1" applyFill="1" applyBorder="1" applyAlignment="1" applyProtection="1">
      <alignment horizontal="center"/>
    </xf>
    <xf numFmtId="0" fontId="6" fillId="17" borderId="10" xfId="0" applyFont="1" applyFill="1" applyBorder="1" applyAlignment="1" applyProtection="1">
      <alignment horizontal="center"/>
    </xf>
    <xf numFmtId="0" fontId="6" fillId="17" borderId="15" xfId="0" applyFont="1" applyFill="1" applyBorder="1" applyAlignment="1" applyProtection="1">
      <alignment horizontal="center"/>
    </xf>
    <xf numFmtId="0" fontId="6" fillId="7" borderId="33" xfId="0" applyFont="1" applyFill="1" applyBorder="1" applyAlignment="1" applyProtection="1">
      <alignment horizontal="center"/>
    </xf>
    <xf numFmtId="0" fontId="6" fillId="7" borderId="10" xfId="0" applyFont="1" applyFill="1" applyBorder="1" applyAlignment="1" applyProtection="1">
      <alignment horizontal="center"/>
    </xf>
    <xf numFmtId="0" fontId="6" fillId="7" borderId="15" xfId="0" applyFont="1" applyFill="1" applyBorder="1" applyAlignment="1" applyProtection="1">
      <alignment horizontal="center"/>
    </xf>
    <xf numFmtId="0" fontId="1" fillId="8" borderId="18" xfId="0" applyFont="1" applyFill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  <protection locked="0"/>
    </xf>
    <xf numFmtId="2" fontId="1" fillId="17" borderId="5" xfId="0" applyNumberFormat="1" applyFont="1" applyFill="1" applyBorder="1" applyAlignment="1" applyProtection="1">
      <alignment horizontal="right"/>
    </xf>
    <xf numFmtId="2" fontId="1" fillId="17" borderId="5" xfId="0" applyNumberFormat="1" applyFont="1" applyFill="1" applyBorder="1" applyProtection="1"/>
    <xf numFmtId="2" fontId="1" fillId="17" borderId="21" xfId="0" applyNumberFormat="1" applyFont="1" applyFill="1" applyBorder="1" applyProtection="1"/>
    <xf numFmtId="2" fontId="1" fillId="7" borderId="5" xfId="0" applyNumberFormat="1" applyFont="1" applyFill="1" applyBorder="1" applyAlignment="1" applyProtection="1">
      <alignment horizontal="right"/>
    </xf>
    <xf numFmtId="2" fontId="1" fillId="7" borderId="5" xfId="0" applyNumberFormat="1" applyFont="1" applyFill="1" applyBorder="1" applyProtection="1"/>
    <xf numFmtId="2" fontId="1" fillId="7" borderId="21" xfId="0" applyNumberFormat="1" applyFont="1" applyFill="1" applyBorder="1" applyProtection="1"/>
    <xf numFmtId="2" fontId="1" fillId="17" borderId="1" xfId="0" applyNumberFormat="1" applyFont="1" applyFill="1" applyBorder="1" applyAlignment="1" applyProtection="1">
      <alignment horizontal="right"/>
    </xf>
    <xf numFmtId="2" fontId="1" fillId="17" borderId="1" xfId="0" applyNumberFormat="1" applyFont="1" applyFill="1" applyBorder="1" applyProtection="1"/>
    <xf numFmtId="2" fontId="1" fillId="17" borderId="14" xfId="0" applyNumberFormat="1" applyFont="1" applyFill="1" applyBorder="1" applyProtection="1"/>
    <xf numFmtId="2" fontId="1" fillId="7" borderId="1" xfId="0" applyNumberFormat="1" applyFont="1" applyFill="1" applyBorder="1" applyAlignment="1" applyProtection="1">
      <alignment horizontal="right"/>
    </xf>
    <xf numFmtId="2" fontId="1" fillId="7" borderId="1" xfId="0" applyNumberFormat="1" applyFont="1" applyFill="1" applyBorder="1" applyProtection="1"/>
    <xf numFmtId="2" fontId="1" fillId="7" borderId="14" xfId="0" applyNumberFormat="1" applyFont="1" applyFill="1" applyBorder="1" applyProtection="1"/>
    <xf numFmtId="0" fontId="1" fillId="8" borderId="24" xfId="0" applyFont="1" applyFill="1" applyBorder="1" applyAlignment="1" applyProtection="1">
      <alignment horizontal="center"/>
    </xf>
    <xf numFmtId="0" fontId="1" fillId="0" borderId="34" xfId="0" applyFont="1" applyBorder="1" applyAlignment="1" applyProtection="1">
      <alignment horizontal="center"/>
      <protection locked="0"/>
    </xf>
    <xf numFmtId="2" fontId="1" fillId="17" borderId="2" xfId="0" applyNumberFormat="1" applyFont="1" applyFill="1" applyBorder="1" applyAlignment="1" applyProtection="1">
      <alignment horizontal="right"/>
    </xf>
    <xf numFmtId="0" fontId="1" fillId="0" borderId="2" xfId="0" applyFont="1" applyBorder="1" applyAlignment="1" applyProtection="1">
      <alignment horizontal="center"/>
      <protection locked="0"/>
    </xf>
    <xf numFmtId="2" fontId="1" fillId="17" borderId="2" xfId="0" applyNumberFormat="1" applyFont="1" applyFill="1" applyBorder="1" applyProtection="1"/>
    <xf numFmtId="2" fontId="1" fillId="17" borderId="25" xfId="0" applyNumberFormat="1" applyFont="1" applyFill="1" applyBorder="1" applyProtection="1"/>
    <xf numFmtId="2" fontId="1" fillId="7" borderId="2" xfId="0" applyNumberFormat="1" applyFont="1" applyFill="1" applyBorder="1" applyAlignment="1" applyProtection="1">
      <alignment horizontal="right"/>
    </xf>
    <xf numFmtId="2" fontId="1" fillId="7" borderId="2" xfId="0" applyNumberFormat="1" applyFont="1" applyFill="1" applyBorder="1" applyProtection="1"/>
    <xf numFmtId="2" fontId="1" fillId="7" borderId="25" xfId="0" applyNumberFormat="1" applyFont="1" applyFill="1" applyBorder="1" applyProtection="1"/>
    <xf numFmtId="0" fontId="1" fillId="4" borderId="26" xfId="0" applyFont="1" applyFill="1" applyBorder="1" applyAlignment="1" applyProtection="1">
      <alignment horizontal="center"/>
    </xf>
    <xf numFmtId="0" fontId="1" fillId="4" borderId="35" xfId="0" applyFont="1" applyFill="1" applyBorder="1" applyAlignment="1" applyProtection="1">
      <alignment horizontal="center"/>
    </xf>
    <xf numFmtId="2" fontId="1" fillId="17" borderId="28" xfId="0" applyNumberFormat="1" applyFont="1" applyFill="1" applyBorder="1" applyAlignment="1" applyProtection="1">
      <alignment horizontal="right"/>
    </xf>
    <xf numFmtId="0" fontId="1" fillId="4" borderId="28" xfId="0" applyFont="1" applyFill="1" applyBorder="1" applyAlignment="1" applyProtection="1">
      <alignment horizontal="center"/>
    </xf>
    <xf numFmtId="2" fontId="1" fillId="17" borderId="28" xfId="0" applyNumberFormat="1" applyFont="1" applyFill="1" applyBorder="1" applyProtection="1"/>
    <xf numFmtId="2" fontId="1" fillId="17" borderId="27" xfId="0" applyNumberFormat="1" applyFont="1" applyFill="1" applyBorder="1" applyProtection="1"/>
    <xf numFmtId="2" fontId="1" fillId="7" borderId="28" xfId="0" applyNumberFormat="1" applyFont="1" applyFill="1" applyBorder="1" applyAlignment="1" applyProtection="1">
      <alignment horizontal="right"/>
    </xf>
    <xf numFmtId="2" fontId="1" fillId="7" borderId="28" xfId="0" applyNumberFormat="1" applyFont="1" applyFill="1" applyBorder="1" applyProtection="1"/>
    <xf numFmtId="2" fontId="1" fillId="7" borderId="27" xfId="0" applyNumberFormat="1" applyFont="1" applyFill="1" applyBorder="1" applyProtection="1"/>
    <xf numFmtId="0" fontId="1" fillId="8" borderId="32" xfId="0" applyFont="1" applyFill="1" applyBorder="1" applyAlignment="1" applyProtection="1">
      <alignment horizontal="center"/>
    </xf>
    <xf numFmtId="0" fontId="1" fillId="8" borderId="23" xfId="0" applyFont="1" applyFill="1" applyBorder="1" applyAlignment="1" applyProtection="1">
      <alignment horizontal="center"/>
    </xf>
    <xf numFmtId="0" fontId="1" fillId="8" borderId="36" xfId="0" applyFont="1" applyFill="1" applyBorder="1" applyAlignment="1" applyProtection="1">
      <alignment horizontal="center"/>
    </xf>
    <xf numFmtId="2" fontId="1" fillId="17" borderId="37" xfId="0" applyNumberFormat="1" applyFont="1" applyFill="1" applyBorder="1" applyAlignment="1" applyProtection="1">
      <alignment horizontal="right"/>
    </xf>
    <xf numFmtId="0" fontId="1" fillId="8" borderId="37" xfId="0" applyFont="1" applyFill="1" applyBorder="1" applyAlignment="1" applyProtection="1">
      <alignment horizontal="center"/>
    </xf>
    <xf numFmtId="2" fontId="1" fillId="17" borderId="37" xfId="0" applyNumberFormat="1" applyFont="1" applyFill="1" applyBorder="1" applyProtection="1"/>
    <xf numFmtId="2" fontId="1" fillId="17" borderId="23" xfId="0" applyNumberFormat="1" applyFont="1" applyFill="1" applyBorder="1" applyProtection="1"/>
    <xf numFmtId="2" fontId="1" fillId="7" borderId="37" xfId="0" applyNumberFormat="1" applyFont="1" applyFill="1" applyBorder="1" applyAlignment="1" applyProtection="1">
      <alignment horizontal="right"/>
    </xf>
    <xf numFmtId="2" fontId="1" fillId="7" borderId="37" xfId="0" applyNumberFormat="1" applyFont="1" applyFill="1" applyBorder="1" applyProtection="1"/>
    <xf numFmtId="2" fontId="1" fillId="7" borderId="23" xfId="0" applyNumberFormat="1" applyFont="1" applyFill="1" applyBorder="1" applyProtection="1"/>
    <xf numFmtId="0" fontId="6" fillId="16" borderId="1" xfId="0" applyFont="1" applyFill="1" applyBorder="1" applyAlignment="1" applyProtection="1">
      <alignment horizontal="center"/>
    </xf>
    <xf numFmtId="1" fontId="1" fillId="8" borderId="1" xfId="0" applyNumberFormat="1" applyFont="1" applyFill="1" applyBorder="1" applyAlignment="1" applyProtection="1">
      <alignment horizontal="center"/>
    </xf>
    <xf numFmtId="1" fontId="1" fillId="9" borderId="1" xfId="0" applyNumberFormat="1" applyFont="1" applyFill="1" applyBorder="1" applyAlignment="1" applyProtection="1">
      <alignment horizontal="center"/>
    </xf>
    <xf numFmtId="0" fontId="7" fillId="0" borderId="0" xfId="0" applyFont="1" applyFill="1" applyAlignment="1" applyProtection="1">
      <alignment horizontal="left" wrapText="1"/>
    </xf>
    <xf numFmtId="0" fontId="6" fillId="8" borderId="3" xfId="0" applyFont="1" applyFill="1" applyBorder="1" applyAlignment="1" applyProtection="1"/>
    <xf numFmtId="0" fontId="6" fillId="8" borderId="4" xfId="0" applyFont="1" applyFill="1" applyBorder="1" applyAlignment="1" applyProtection="1"/>
    <xf numFmtId="2" fontId="6" fillId="16" borderId="1" xfId="0" applyNumberFormat="1" applyFont="1" applyFill="1" applyBorder="1" applyAlignment="1" applyProtection="1">
      <alignment horizontal="center"/>
    </xf>
    <xf numFmtId="1" fontId="1" fillId="11" borderId="1" xfId="0" applyNumberFormat="1" applyFont="1" applyFill="1" applyBorder="1" applyAlignment="1" applyProtection="1">
      <alignment horizontal="center"/>
    </xf>
    <xf numFmtId="2" fontId="6" fillId="4" borderId="1" xfId="0" applyNumberFormat="1" applyFont="1" applyFill="1" applyBorder="1" applyAlignment="1" applyProtection="1">
      <alignment horizontal="center"/>
    </xf>
    <xf numFmtId="2" fontId="6" fillId="11" borderId="1" xfId="0" applyNumberFormat="1" applyFont="1" applyFill="1" applyBorder="1" applyAlignment="1" applyProtection="1">
      <alignment horizontal="center"/>
    </xf>
    <xf numFmtId="0" fontId="1" fillId="9" borderId="1" xfId="0" applyFont="1" applyFill="1" applyBorder="1" applyAlignment="1" applyProtection="1">
      <alignment horizontal="center"/>
    </xf>
    <xf numFmtId="2" fontId="6" fillId="9" borderId="1" xfId="0" applyNumberFormat="1" applyFont="1" applyFill="1" applyBorder="1" applyAlignment="1" applyProtection="1">
      <alignment horizontal="center"/>
    </xf>
    <xf numFmtId="0" fontId="21" fillId="15" borderId="1" xfId="0" applyFont="1" applyFill="1" applyBorder="1" applyAlignment="1" applyProtection="1">
      <alignment horizontal="center"/>
    </xf>
    <xf numFmtId="0" fontId="21" fillId="11" borderId="1" xfId="0" applyFont="1" applyFill="1" applyBorder="1" applyAlignment="1" applyProtection="1">
      <alignment horizontal="center"/>
    </xf>
    <xf numFmtId="0" fontId="21" fillId="8" borderId="1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7" fillId="11" borderId="0" xfId="0" applyFont="1" applyFill="1" applyAlignment="1" applyProtection="1">
      <alignment vertical="center"/>
    </xf>
    <xf numFmtId="0" fontId="1" fillId="11" borderId="0" xfId="0" applyFont="1" applyFill="1" applyAlignment="1" applyProtection="1">
      <alignment vertical="center"/>
    </xf>
    <xf numFmtId="0" fontId="1" fillId="4" borderId="2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5" fillId="6" borderId="1" xfId="0" applyFont="1" applyFill="1" applyBorder="1" applyAlignment="1" applyProtection="1">
      <alignment horizontal="center"/>
    </xf>
    <xf numFmtId="0" fontId="5" fillId="6" borderId="1" xfId="0" applyFont="1" applyFill="1" applyBorder="1" applyAlignment="1" applyProtection="1">
      <alignment horizontal="center" wrapText="1"/>
    </xf>
    <xf numFmtId="0" fontId="1" fillId="7" borderId="4" xfId="0" applyFont="1" applyFill="1" applyBorder="1" applyAlignment="1" applyProtection="1">
      <alignment horizontal="center"/>
    </xf>
    <xf numFmtId="0" fontId="1" fillId="6" borderId="4" xfId="0" applyFont="1" applyFill="1" applyBorder="1" applyAlignment="1" applyProtection="1">
      <alignment horizontal="center"/>
    </xf>
    <xf numFmtId="0" fontId="5" fillId="15" borderId="1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5" fillId="19" borderId="1" xfId="0" applyFont="1" applyFill="1" applyBorder="1" applyAlignment="1" applyProtection="1">
      <alignment horizontal="center"/>
    </xf>
    <xf numFmtId="0" fontId="5" fillId="20" borderId="1" xfId="0" applyFont="1" applyFill="1" applyBorder="1" applyAlignment="1" applyProtection="1">
      <alignment horizontal="center"/>
    </xf>
    <xf numFmtId="0" fontId="5" fillId="18" borderId="1" xfId="0" applyFont="1" applyFill="1" applyBorder="1" applyProtection="1"/>
    <xf numFmtId="0" fontId="1" fillId="0" borderId="1" xfId="0" applyFont="1" applyFill="1" applyBorder="1" applyAlignment="1" applyProtection="1">
      <alignment horizontal="center"/>
      <protection locked="0"/>
    </xf>
    <xf numFmtId="2" fontId="5" fillId="15" borderId="1" xfId="0" applyNumberFormat="1" applyFont="1" applyFill="1" applyBorder="1" applyAlignment="1" applyProtection="1">
      <alignment horizontal="center"/>
    </xf>
    <xf numFmtId="2" fontId="5" fillId="19" borderId="1" xfId="0" applyNumberFormat="1" applyFont="1" applyFill="1" applyBorder="1" applyAlignment="1" applyProtection="1">
      <alignment horizontal="center"/>
    </xf>
    <xf numFmtId="2" fontId="5" fillId="20" borderId="1" xfId="0" applyNumberFormat="1" applyFont="1" applyFill="1" applyBorder="1" applyAlignment="1" applyProtection="1">
      <alignment horizontal="center"/>
    </xf>
    <xf numFmtId="0" fontId="5" fillId="7" borderId="1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5" fillId="15" borderId="1" xfId="0" applyFont="1" applyFill="1" applyBorder="1" applyAlignment="1" applyProtection="1">
      <alignment horizontal="center"/>
    </xf>
    <xf numFmtId="2" fontId="5" fillId="8" borderId="1" xfId="0" applyNumberFormat="1" applyFont="1" applyFill="1" applyBorder="1" applyAlignment="1" applyProtection="1">
      <alignment horizontal="center"/>
    </xf>
    <xf numFmtId="0" fontId="5" fillId="15" borderId="2" xfId="0" applyFont="1" applyFill="1" applyBorder="1" applyAlignment="1" applyProtection="1">
      <alignment horizontal="center" vertical="center"/>
    </xf>
    <xf numFmtId="0" fontId="5" fillId="15" borderId="5" xfId="0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2" fontId="5" fillId="9" borderId="1" xfId="0" applyNumberFormat="1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vertical="center"/>
    </xf>
    <xf numFmtId="0" fontId="5" fillId="5" borderId="4" xfId="0" applyFont="1" applyFill="1" applyBorder="1" applyAlignment="1" applyProtection="1">
      <alignment vertical="center"/>
    </xf>
    <xf numFmtId="0" fontId="5" fillId="15" borderId="2" xfId="0" applyFont="1" applyFill="1" applyBorder="1" applyAlignment="1" applyProtection="1">
      <alignment horizontal="center" vertical="top" wrapText="1"/>
    </xf>
    <xf numFmtId="0" fontId="5" fillId="13" borderId="1" xfId="0" applyFont="1" applyFill="1" applyBorder="1" applyAlignment="1" applyProtection="1">
      <alignment vertical="center" wrapText="1"/>
    </xf>
    <xf numFmtId="2" fontId="1" fillId="21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9" fillId="11" borderId="0" xfId="0" applyFont="1" applyFill="1"/>
    <xf numFmtId="0" fontId="19" fillId="22" borderId="0" xfId="0" applyFont="1" applyFill="1"/>
    <xf numFmtId="0" fontId="19" fillId="20" borderId="0" xfId="0" applyFont="1" applyFill="1"/>
    <xf numFmtId="0" fontId="19" fillId="7" borderId="0" xfId="0" applyFont="1" applyFill="1"/>
    <xf numFmtId="0" fontId="19" fillId="8" borderId="0" xfId="0" applyFont="1" applyFill="1"/>
    <xf numFmtId="0" fontId="19" fillId="12" borderId="0" xfId="0" applyFont="1" applyFill="1"/>
    <xf numFmtId="0" fontId="19" fillId="23" borderId="0" xfId="0" applyFont="1" applyFill="1"/>
    <xf numFmtId="0" fontId="19" fillId="24" borderId="0" xfId="0" applyFont="1" applyFill="1"/>
    <xf numFmtId="0" fontId="19" fillId="25" borderId="0" xfId="0" applyFont="1" applyFill="1"/>
    <xf numFmtId="0" fontId="19" fillId="26" borderId="0" xfId="0" applyFont="1" applyFill="1"/>
    <xf numFmtId="0" fontId="5" fillId="0" borderId="0" xfId="0" applyFont="1" applyFill="1" applyBorder="1" applyAlignment="1" applyProtection="1"/>
    <xf numFmtId="2" fontId="5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/>
    </xf>
    <xf numFmtId="0" fontId="1" fillId="6" borderId="4" xfId="0" applyFont="1" applyFill="1" applyBorder="1" applyAlignment="1" applyProtection="1">
      <alignment horizontal="center"/>
    </xf>
    <xf numFmtId="0" fontId="1" fillId="7" borderId="4" xfId="0" applyFont="1" applyFill="1" applyBorder="1" applyAlignment="1" applyProtection="1">
      <alignment horizontal="center"/>
    </xf>
    <xf numFmtId="0" fontId="5" fillId="5" borderId="5" xfId="0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5" fillId="21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Protection="1"/>
    <xf numFmtId="0" fontId="19" fillId="9" borderId="1" xfId="0" applyFont="1" applyFill="1" applyBorder="1" applyProtection="1"/>
    <xf numFmtId="0" fontId="7" fillId="9" borderId="1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Protection="1"/>
    <xf numFmtId="0" fontId="21" fillId="0" borderId="0" xfId="0" applyFont="1" applyFill="1" applyBorder="1" applyAlignment="1" applyProtection="1">
      <alignment horizontal="center"/>
    </xf>
    <xf numFmtId="2" fontId="6" fillId="0" borderId="0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right"/>
    </xf>
    <xf numFmtId="2" fontId="5" fillId="20" borderId="1" xfId="0" applyNumberFormat="1" applyFont="1" applyFill="1" applyBorder="1" applyAlignment="1" applyProtection="1">
      <alignment horizontal="center" vertical="center" wrapText="1"/>
    </xf>
    <xf numFmtId="2" fontId="5" fillId="22" borderId="1" xfId="0" applyNumberFormat="1" applyFont="1" applyFill="1" applyBorder="1" applyAlignment="1" applyProtection="1">
      <alignment horizontal="center" vertical="center" wrapText="1"/>
    </xf>
    <xf numFmtId="0" fontId="7" fillId="20" borderId="1" xfId="0" applyFont="1" applyFill="1" applyBorder="1" applyAlignment="1" applyProtection="1">
      <alignment vertical="center" wrapText="1"/>
    </xf>
    <xf numFmtId="0" fontId="5" fillId="20" borderId="1" xfId="0" applyFont="1" applyFill="1" applyBorder="1" applyAlignment="1" applyProtection="1">
      <alignment vertical="center" wrapText="1"/>
    </xf>
    <xf numFmtId="2" fontId="5" fillId="20" borderId="1" xfId="0" applyNumberFormat="1" applyFont="1" applyFill="1" applyBorder="1" applyAlignment="1" applyProtection="1">
      <alignment horizontal="center" vertical="top" wrapText="1"/>
    </xf>
    <xf numFmtId="2" fontId="1" fillId="5" borderId="1" xfId="0" applyNumberFormat="1" applyFont="1" applyFill="1" applyBorder="1" applyAlignment="1" applyProtection="1">
      <alignment horizontal="center" vertical="top" wrapText="1"/>
    </xf>
    <xf numFmtId="2" fontId="5" fillId="22" borderId="1" xfId="0" applyNumberFormat="1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/>
    </xf>
    <xf numFmtId="0" fontId="6" fillId="8" borderId="1" xfId="0" applyFont="1" applyFill="1" applyBorder="1" applyAlignment="1" applyProtection="1">
      <alignment horizontal="center"/>
    </xf>
    <xf numFmtId="1" fontId="1" fillId="4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11" borderId="1" xfId="0" applyFont="1" applyFill="1" applyBorder="1" applyAlignment="1" applyProtection="1">
      <alignment horizontal="center"/>
    </xf>
    <xf numFmtId="2" fontId="3" fillId="0" borderId="1" xfId="1" applyNumberFormat="1" applyFont="1" applyBorder="1" applyAlignment="1" applyProtection="1">
      <alignment horizontal="center" vertical="top" wrapText="1" readingOrder="1"/>
    </xf>
    <xf numFmtId="0" fontId="1" fillId="4" borderId="2" xfId="0" applyFont="1" applyFill="1" applyBorder="1" applyAlignment="1" applyProtection="1">
      <alignment horizontal="center"/>
    </xf>
    <xf numFmtId="0" fontId="3" fillId="4" borderId="5" xfId="1" applyFont="1" applyFill="1" applyBorder="1" applyAlignment="1" applyProtection="1">
      <alignment horizontal="center" vertical="top" wrapText="1" readingOrder="1"/>
    </xf>
    <xf numFmtId="0" fontId="5" fillId="0" borderId="0" xfId="0" applyFont="1" applyAlignment="1" applyProtection="1">
      <alignment horizontal="left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2" fontId="5" fillId="11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/>
    </xf>
    <xf numFmtId="0" fontId="11" fillId="0" borderId="5" xfId="0" applyFont="1" applyFill="1" applyBorder="1" applyAlignment="1" applyProtection="1">
      <alignment horizontal="center" vertical="top"/>
    </xf>
    <xf numFmtId="0" fontId="1" fillId="4" borderId="1" xfId="0" applyFont="1" applyFill="1" applyBorder="1" applyAlignment="1" applyProtection="1">
      <alignment horizontal="center" vertical="top"/>
    </xf>
    <xf numFmtId="0" fontId="11" fillId="4" borderId="5" xfId="0" applyFont="1" applyFill="1" applyBorder="1" applyAlignment="1" applyProtection="1">
      <alignment horizontal="center" vertical="top"/>
    </xf>
    <xf numFmtId="1" fontId="1" fillId="0" borderId="1" xfId="0" applyNumberFormat="1" applyFont="1" applyBorder="1" applyAlignment="1" applyProtection="1">
      <alignment horizontal="center" vertical="top"/>
    </xf>
    <xf numFmtId="1" fontId="1" fillId="4" borderId="1" xfId="0" applyNumberFormat="1" applyFont="1" applyFill="1" applyBorder="1" applyAlignment="1" applyProtection="1">
      <alignment horizontal="center" vertical="top"/>
    </xf>
    <xf numFmtId="0" fontId="5" fillId="12" borderId="1" xfId="0" applyFont="1" applyFill="1" applyBorder="1" applyAlignment="1" applyProtection="1">
      <alignment horizontal="center" vertical="top"/>
    </xf>
    <xf numFmtId="0" fontId="1" fillId="12" borderId="1" xfId="0" applyFont="1" applyFill="1" applyBorder="1" applyAlignment="1" applyProtection="1">
      <alignment vertical="top"/>
    </xf>
    <xf numFmtId="0" fontId="3" fillId="2" borderId="1" xfId="1" applyFont="1" applyFill="1" applyBorder="1" applyAlignment="1" applyProtection="1">
      <alignment horizontal="center" vertical="top" wrapText="1" readingOrder="1"/>
    </xf>
    <xf numFmtId="0" fontId="3" fillId="6" borderId="1" xfId="1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vertical="top" wrapText="1" readingOrder="1"/>
    </xf>
    <xf numFmtId="2" fontId="3" fillId="0" borderId="1" xfId="1" applyNumberFormat="1" applyFont="1" applyBorder="1" applyAlignment="1" applyProtection="1">
      <alignment vertical="top" wrapText="1" readingOrder="1"/>
      <protection locked="0"/>
    </xf>
    <xf numFmtId="2" fontId="3" fillId="0" borderId="1" xfId="1" applyNumberFormat="1" applyFont="1" applyBorder="1" applyAlignment="1" applyProtection="1">
      <alignment vertical="top" wrapText="1" readingOrder="1"/>
    </xf>
    <xf numFmtId="2" fontId="3" fillId="6" borderId="1" xfId="1" applyNumberFormat="1" applyFont="1" applyFill="1" applyBorder="1" applyAlignment="1" applyProtection="1">
      <alignment vertical="top" wrapText="1" readingOrder="1"/>
    </xf>
    <xf numFmtId="0" fontId="3" fillId="6" borderId="1" xfId="1" applyFont="1" applyFill="1" applyBorder="1" applyAlignment="1" applyProtection="1">
      <alignment horizontal="left" vertical="center" readingOrder="1"/>
    </xf>
    <xf numFmtId="0" fontId="3" fillId="6" borderId="1" xfId="1" applyFont="1" applyFill="1" applyBorder="1" applyAlignment="1" applyProtection="1">
      <alignment horizontal="left" vertical="center" wrapText="1" readingOrder="1"/>
    </xf>
    <xf numFmtId="0" fontId="8" fillId="6" borderId="1" xfId="0" applyFont="1" applyFill="1" applyBorder="1" applyAlignment="1" applyProtection="1">
      <alignment horizontal="center" vertical="center" wrapText="1" readingOrder="1"/>
    </xf>
    <xf numFmtId="0" fontId="8" fillId="4" borderId="1" xfId="0" applyFont="1" applyFill="1" applyBorder="1" applyAlignment="1" applyProtection="1">
      <alignment horizontal="center" vertical="center" wrapText="1" readingOrder="1"/>
    </xf>
    <xf numFmtId="0" fontId="3" fillId="7" borderId="1" xfId="1" applyFont="1" applyFill="1" applyBorder="1" applyAlignment="1" applyProtection="1">
      <alignment horizontal="center" vertical="center"/>
    </xf>
    <xf numFmtId="0" fontId="3" fillId="7" borderId="1" xfId="1" applyFont="1" applyFill="1" applyBorder="1" applyAlignment="1" applyProtection="1">
      <alignment horizontal="left" vertical="center" wrapText="1" readingOrder="1"/>
    </xf>
    <xf numFmtId="2" fontId="3" fillId="0" borderId="1" xfId="1" applyNumberFormat="1" applyFont="1" applyFill="1" applyBorder="1" applyAlignment="1" applyProtection="1">
      <alignment vertical="top" wrapText="1" readingOrder="1"/>
      <protection locked="0"/>
    </xf>
    <xf numFmtId="2" fontId="3" fillId="8" borderId="1" xfId="1" applyNumberFormat="1" applyFont="1" applyFill="1" applyBorder="1" applyAlignment="1" applyProtection="1">
      <alignment vertical="top" wrapText="1" readingOrder="1"/>
    </xf>
    <xf numFmtId="0" fontId="25" fillId="0" borderId="0" xfId="2" applyFont="1" applyProtection="1"/>
    <xf numFmtId="0" fontId="5" fillId="20" borderId="1" xfId="0" applyFont="1" applyFill="1" applyBorder="1" applyAlignment="1" applyProtection="1">
      <alignment horizontal="center" vertical="center" wrapText="1"/>
      <protection locked="0"/>
    </xf>
    <xf numFmtId="0" fontId="5" fillId="22" borderId="1" xfId="0" applyFont="1" applyFill="1" applyBorder="1" applyAlignment="1" applyProtection="1">
      <alignment horizontal="center" vertical="center" wrapText="1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/>
    </xf>
    <xf numFmtId="0" fontId="26" fillId="0" borderId="0" xfId="2" applyFont="1" applyBorder="1" applyAlignment="1" applyProtection="1"/>
    <xf numFmtId="0" fontId="4" fillId="0" borderId="0" xfId="2" applyFont="1" applyBorder="1" applyAlignment="1" applyProtection="1">
      <alignment horizontal="left"/>
    </xf>
    <xf numFmtId="0" fontId="5" fillId="8" borderId="1" xfId="0" applyFont="1" applyFill="1" applyBorder="1" applyAlignment="1" applyProtection="1">
      <alignment horizontal="center" vertical="center" wrapText="1"/>
    </xf>
    <xf numFmtId="1" fontId="5" fillId="20" borderId="4" xfId="0" applyNumberFormat="1" applyFont="1" applyFill="1" applyBorder="1" applyAlignment="1" applyProtection="1">
      <alignment horizontal="center" vertical="top" wrapText="1"/>
    </xf>
    <xf numFmtId="1" fontId="1" fillId="5" borderId="4" xfId="0" applyNumberFormat="1" applyFont="1" applyFill="1" applyBorder="1" applyAlignment="1" applyProtection="1">
      <alignment horizontal="center" vertical="top" wrapText="1"/>
    </xf>
    <xf numFmtId="1" fontId="5" fillId="22" borderId="4" xfId="0" applyNumberFormat="1" applyFont="1" applyFill="1" applyBorder="1" applyAlignment="1" applyProtection="1">
      <alignment horizontal="center" vertical="top" wrapText="1"/>
    </xf>
    <xf numFmtId="1" fontId="5" fillId="20" borderId="1" xfId="0" applyNumberFormat="1" applyFont="1" applyFill="1" applyBorder="1" applyAlignment="1" applyProtection="1">
      <alignment horizontal="center" vertical="top" wrapText="1"/>
    </xf>
    <xf numFmtId="0" fontId="1" fillId="5" borderId="1" xfId="0" applyFont="1" applyFill="1" applyBorder="1" applyAlignment="1" applyProtection="1">
      <alignment horizontal="center" vertical="top" wrapText="1"/>
    </xf>
    <xf numFmtId="1" fontId="1" fillId="5" borderId="1" xfId="0" applyNumberFormat="1" applyFont="1" applyFill="1" applyBorder="1" applyAlignment="1" applyProtection="1">
      <alignment horizontal="center" vertical="top" wrapText="1"/>
    </xf>
    <xf numFmtId="1" fontId="5" fillId="11" borderId="1" xfId="0" applyNumberFormat="1" applyFont="1" applyFill="1" applyBorder="1" applyAlignment="1" applyProtection="1">
      <alignment horizontal="center" vertical="top" wrapText="1"/>
    </xf>
    <xf numFmtId="0" fontId="19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/>
    </xf>
    <xf numFmtId="0" fontId="7" fillId="13" borderId="0" xfId="0" applyFont="1" applyFill="1" applyBorder="1" applyAlignment="1" applyProtection="1">
      <alignment horizontal="center" vertical="center" wrapText="1"/>
    </xf>
    <xf numFmtId="1" fontId="5" fillId="13" borderId="0" xfId="0" applyNumberFormat="1" applyFont="1" applyFill="1" applyBorder="1" applyAlignment="1" applyProtection="1">
      <alignment horizontal="center" vertical="top" wrapText="1"/>
    </xf>
    <xf numFmtId="2" fontId="5" fillId="13" borderId="0" xfId="0" applyNumberFormat="1" applyFont="1" applyFill="1" applyBorder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31" fillId="0" borderId="0" xfId="3" applyProtection="1"/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/>
      <protection locked="0"/>
    </xf>
    <xf numFmtId="189" fontId="5" fillId="0" borderId="1" xfId="0" applyNumberFormat="1" applyFont="1" applyBorder="1" applyAlignment="1" applyProtection="1">
      <alignment horizontal="left"/>
      <protection locked="0"/>
    </xf>
    <xf numFmtId="0" fontId="31" fillId="0" borderId="1" xfId="3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horizontal="center"/>
    </xf>
    <xf numFmtId="0" fontId="5" fillId="4" borderId="4" xfId="0" applyFont="1" applyFill="1" applyBorder="1" applyAlignment="1" applyProtection="1">
      <alignment horizont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/>
    </xf>
    <xf numFmtId="0" fontId="1" fillId="6" borderId="4" xfId="0" applyFont="1" applyFill="1" applyBorder="1" applyAlignment="1" applyProtection="1">
      <alignment horizontal="center"/>
    </xf>
    <xf numFmtId="0" fontId="1" fillId="7" borderId="2" xfId="0" applyFont="1" applyFill="1" applyBorder="1" applyAlignment="1" applyProtection="1">
      <alignment horizontal="center" vertical="top"/>
    </xf>
    <xf numFmtId="0" fontId="1" fillId="7" borderId="5" xfId="0" applyFont="1" applyFill="1" applyBorder="1" applyAlignment="1" applyProtection="1">
      <alignment horizontal="center" vertical="top"/>
    </xf>
    <xf numFmtId="0" fontId="1" fillId="7" borderId="3" xfId="0" applyFont="1" applyFill="1" applyBorder="1" applyAlignment="1" applyProtection="1">
      <alignment horizontal="center"/>
    </xf>
    <xf numFmtId="0" fontId="1" fillId="7" borderId="4" xfId="0" applyFont="1" applyFill="1" applyBorder="1" applyAlignment="1" applyProtection="1">
      <alignment horizontal="center"/>
    </xf>
    <xf numFmtId="0" fontId="5" fillId="7" borderId="3" xfId="0" applyFont="1" applyFill="1" applyBorder="1" applyAlignment="1" applyProtection="1">
      <alignment horizontal="center"/>
    </xf>
    <xf numFmtId="0" fontId="5" fillId="7" borderId="4" xfId="0" applyFont="1" applyFill="1" applyBorder="1" applyAlignment="1" applyProtection="1">
      <alignment horizontal="center"/>
    </xf>
    <xf numFmtId="0" fontId="1" fillId="6" borderId="2" xfId="0" applyFont="1" applyFill="1" applyBorder="1" applyAlignment="1" applyProtection="1">
      <alignment horizontal="center" vertical="center"/>
    </xf>
    <xf numFmtId="0" fontId="1" fillId="6" borderId="5" xfId="0" applyFont="1" applyFill="1" applyBorder="1" applyAlignment="1" applyProtection="1">
      <alignment horizontal="center" vertical="center"/>
    </xf>
    <xf numFmtId="0" fontId="5" fillId="18" borderId="2" xfId="0" applyFont="1" applyFill="1" applyBorder="1" applyAlignment="1" applyProtection="1">
      <alignment horizontal="center" vertical="center"/>
    </xf>
    <xf numFmtId="0" fontId="5" fillId="18" borderId="7" xfId="0" applyFont="1" applyFill="1" applyBorder="1" applyAlignment="1" applyProtection="1">
      <alignment horizontal="center" vertical="center"/>
    </xf>
    <xf numFmtId="0" fontId="5" fillId="18" borderId="5" xfId="0" applyFont="1" applyFill="1" applyBorder="1" applyAlignment="1" applyProtection="1">
      <alignment horizontal="center" vertical="center"/>
    </xf>
    <xf numFmtId="0" fontId="5" fillId="18" borderId="2" xfId="0" applyFont="1" applyFill="1" applyBorder="1" applyAlignment="1" applyProtection="1">
      <alignment horizontal="center" vertical="center" wrapText="1"/>
    </xf>
    <xf numFmtId="0" fontId="5" fillId="18" borderId="7" xfId="0" applyFont="1" applyFill="1" applyBorder="1" applyAlignment="1" applyProtection="1">
      <alignment horizontal="center" vertical="center" wrapText="1"/>
    </xf>
    <xf numFmtId="0" fontId="5" fillId="18" borderId="5" xfId="0" applyFont="1" applyFill="1" applyBorder="1" applyAlignment="1" applyProtection="1">
      <alignment horizontal="center" vertical="center" wrapText="1"/>
    </xf>
    <xf numFmtId="0" fontId="5" fillId="18" borderId="3" xfId="0" applyFont="1" applyFill="1" applyBorder="1" applyAlignment="1" applyProtection="1">
      <alignment horizontal="center"/>
    </xf>
    <xf numFmtId="0" fontId="5" fillId="18" borderId="9" xfId="0" applyFont="1" applyFill="1" applyBorder="1" applyAlignment="1" applyProtection="1">
      <alignment horizontal="center"/>
    </xf>
    <xf numFmtId="0" fontId="5" fillId="18" borderId="4" xfId="0" applyFont="1" applyFill="1" applyBorder="1" applyAlignment="1" applyProtection="1">
      <alignment horizontal="center"/>
    </xf>
    <xf numFmtId="0" fontId="5" fillId="15" borderId="3" xfId="0" applyFont="1" applyFill="1" applyBorder="1" applyAlignment="1" applyProtection="1">
      <alignment horizontal="center"/>
    </xf>
    <xf numFmtId="0" fontId="5" fillId="15" borderId="4" xfId="0" applyFont="1" applyFill="1" applyBorder="1" applyAlignment="1" applyProtection="1">
      <alignment horizontal="center"/>
    </xf>
    <xf numFmtId="0" fontId="5" fillId="19" borderId="3" xfId="0" applyFont="1" applyFill="1" applyBorder="1" applyAlignment="1" applyProtection="1">
      <alignment horizontal="center"/>
    </xf>
    <xf numFmtId="0" fontId="5" fillId="19" borderId="4" xfId="0" applyFont="1" applyFill="1" applyBorder="1" applyAlignment="1" applyProtection="1">
      <alignment horizontal="center"/>
    </xf>
    <xf numFmtId="0" fontId="5" fillId="20" borderId="3" xfId="0" applyFont="1" applyFill="1" applyBorder="1" applyAlignment="1" applyProtection="1">
      <alignment horizontal="center"/>
    </xf>
    <xf numFmtId="0" fontId="5" fillId="20" borderId="4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>
      <alignment horizontal="center" vertical="center"/>
    </xf>
    <xf numFmtId="0" fontId="5" fillId="10" borderId="2" xfId="0" applyFont="1" applyFill="1" applyBorder="1" applyAlignment="1" applyProtection="1">
      <alignment horizontal="center" vertical="center"/>
    </xf>
    <xf numFmtId="0" fontId="5" fillId="10" borderId="5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/>
    </xf>
    <xf numFmtId="1" fontId="1" fillId="4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15" borderId="1" xfId="0" applyFont="1" applyFill="1" applyBorder="1" applyAlignment="1" applyProtection="1">
      <alignment horizontal="center"/>
    </xf>
    <xf numFmtId="0" fontId="1" fillId="11" borderId="1" xfId="0" applyFont="1" applyFill="1" applyBorder="1" applyAlignment="1" applyProtection="1">
      <alignment horizontal="center"/>
    </xf>
    <xf numFmtId="0" fontId="1" fillId="15" borderId="3" xfId="0" applyFont="1" applyFill="1" applyBorder="1" applyAlignment="1" applyProtection="1">
      <alignment horizontal="center"/>
    </xf>
    <xf numFmtId="0" fontId="1" fillId="15" borderId="4" xfId="0" applyFont="1" applyFill="1" applyBorder="1" applyAlignment="1" applyProtection="1">
      <alignment horizontal="center"/>
    </xf>
    <xf numFmtId="0" fontId="1" fillId="7" borderId="11" xfId="0" applyFont="1" applyFill="1" applyBorder="1" applyAlignment="1" applyProtection="1">
      <alignment horizontal="center"/>
    </xf>
    <xf numFmtId="0" fontId="1" fillId="7" borderId="12" xfId="0" applyFont="1" applyFill="1" applyBorder="1" applyAlignment="1" applyProtection="1">
      <alignment horizontal="center"/>
    </xf>
    <xf numFmtId="0" fontId="6" fillId="7" borderId="9" xfId="0" applyFont="1" applyFill="1" applyBorder="1" applyAlignment="1" applyProtection="1">
      <alignment horizontal="center"/>
    </xf>
    <xf numFmtId="0" fontId="6" fillId="7" borderId="4" xfId="0" applyFont="1" applyFill="1" applyBorder="1" applyAlignment="1" applyProtection="1">
      <alignment horizontal="center"/>
    </xf>
    <xf numFmtId="0" fontId="6" fillId="7" borderId="3" xfId="0" applyFont="1" applyFill="1" applyBorder="1" applyAlignment="1" applyProtection="1">
      <alignment horizontal="center"/>
    </xf>
    <xf numFmtId="0" fontId="6" fillId="7" borderId="31" xfId="0" applyFont="1" applyFill="1" applyBorder="1" applyAlignment="1" applyProtection="1">
      <alignment horizontal="center"/>
    </xf>
    <xf numFmtId="0" fontId="6" fillId="15" borderId="1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/>
    </xf>
    <xf numFmtId="0" fontId="6" fillId="8" borderId="4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8" borderId="1" xfId="0" applyFont="1" applyFill="1" applyBorder="1" applyAlignment="1" applyProtection="1">
      <alignment horizontal="center"/>
    </xf>
    <xf numFmtId="0" fontId="6" fillId="17" borderId="3" xfId="0" applyFont="1" applyFill="1" applyBorder="1" applyAlignment="1" applyProtection="1">
      <alignment horizontal="center"/>
    </xf>
    <xf numFmtId="0" fontId="6" fillId="17" borderId="4" xfId="0" applyFont="1" applyFill="1" applyBorder="1" applyAlignment="1" applyProtection="1">
      <alignment horizontal="center"/>
    </xf>
    <xf numFmtId="0" fontId="6" fillId="17" borderId="31" xfId="0" applyFont="1" applyFill="1" applyBorder="1" applyAlignment="1" applyProtection="1">
      <alignment horizontal="center"/>
    </xf>
    <xf numFmtId="0" fontId="1" fillId="8" borderId="1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 wrapText="1"/>
    </xf>
    <xf numFmtId="0" fontId="1" fillId="8" borderId="7" xfId="0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center" vertical="center" wrapText="1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7" xfId="0" applyFont="1" applyFill="1" applyBorder="1" applyAlignment="1" applyProtection="1">
      <alignment horizontal="center" vertical="center"/>
    </xf>
    <xf numFmtId="0" fontId="1" fillId="8" borderId="5" xfId="0" applyFont="1" applyFill="1" applyBorder="1" applyAlignment="1" applyProtection="1">
      <alignment horizontal="center" vertical="center"/>
    </xf>
    <xf numFmtId="0" fontId="1" fillId="8" borderId="16" xfId="0" applyFont="1" applyFill="1" applyBorder="1" applyAlignment="1" applyProtection="1">
      <alignment horizontal="center" vertical="center" wrapText="1"/>
    </xf>
    <xf numFmtId="0" fontId="1" fillId="8" borderId="29" xfId="0" applyFont="1" applyFill="1" applyBorder="1" applyAlignment="1" applyProtection="1">
      <alignment horizontal="center" vertical="center"/>
    </xf>
    <xf numFmtId="0" fontId="1" fillId="8" borderId="30" xfId="0" applyFont="1" applyFill="1" applyBorder="1" applyAlignment="1" applyProtection="1">
      <alignment horizontal="center" vertical="center"/>
    </xf>
    <xf numFmtId="0" fontId="1" fillId="8" borderId="32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 wrapText="1"/>
    </xf>
    <xf numFmtId="0" fontId="1" fillId="8" borderId="20" xfId="0" applyFont="1" applyFill="1" applyBorder="1" applyAlignment="1" applyProtection="1">
      <alignment horizontal="center" vertical="center" wrapText="1"/>
    </xf>
    <xf numFmtId="0" fontId="1" fillId="8" borderId="23" xfId="0" applyFont="1" applyFill="1" applyBorder="1" applyAlignment="1" applyProtection="1">
      <alignment horizontal="center" vertical="center" wrapText="1"/>
    </xf>
    <xf numFmtId="0" fontId="6" fillId="17" borderId="9" xfId="0" applyFont="1" applyFill="1" applyBorder="1" applyAlignment="1" applyProtection="1">
      <alignment horizontal="center"/>
    </xf>
    <xf numFmtId="0" fontId="1" fillId="8" borderId="1" xfId="0" applyFont="1" applyFill="1" applyBorder="1" applyAlignment="1" applyProtection="1">
      <alignment horizontal="center"/>
    </xf>
    <xf numFmtId="0" fontId="1" fillId="15" borderId="16" xfId="0" applyFont="1" applyFill="1" applyBorder="1" applyAlignment="1" applyProtection="1">
      <alignment horizontal="center" vertical="center"/>
    </xf>
    <xf numFmtId="0" fontId="1" fillId="15" borderId="34" xfId="0" applyFont="1" applyFill="1" applyBorder="1" applyAlignment="1" applyProtection="1">
      <alignment horizontal="center" vertical="center"/>
    </xf>
    <xf numFmtId="0" fontId="1" fillId="15" borderId="8" xfId="0" applyFont="1" applyFill="1" applyBorder="1" applyAlignment="1" applyProtection="1">
      <alignment horizontal="center" vertical="center"/>
    </xf>
    <xf numFmtId="0" fontId="1" fillId="15" borderId="38" xfId="0" applyFont="1" applyFill="1" applyBorder="1" applyAlignment="1" applyProtection="1">
      <alignment horizontal="center" vertical="center"/>
    </xf>
    <xf numFmtId="0" fontId="1" fillId="15" borderId="17" xfId="0" applyFont="1" applyFill="1" applyBorder="1" applyAlignment="1" applyProtection="1">
      <alignment horizontal="center" vertical="center"/>
    </xf>
    <xf numFmtId="0" fontId="1" fillId="15" borderId="6" xfId="0" applyFont="1" applyFill="1" applyBorder="1" applyAlignment="1" applyProtection="1">
      <alignment horizontal="center" vertical="center"/>
    </xf>
    <xf numFmtId="0" fontId="1" fillId="15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/>
      <protection locked="0"/>
    </xf>
    <xf numFmtId="0" fontId="1" fillId="17" borderId="11" xfId="0" applyFont="1" applyFill="1" applyBorder="1" applyAlignment="1" applyProtection="1">
      <alignment horizontal="center"/>
    </xf>
    <xf numFmtId="0" fontId="1" fillId="17" borderId="12" xfId="0" applyFont="1" applyFill="1" applyBorder="1" applyAlignment="1" applyProtection="1">
      <alignment horizontal="center"/>
    </xf>
    <xf numFmtId="0" fontId="4" fillId="4" borderId="1" xfId="1" applyFont="1" applyFill="1" applyBorder="1" applyAlignment="1" applyProtection="1">
      <alignment horizontal="center" vertical="center"/>
    </xf>
    <xf numFmtId="0" fontId="4" fillId="4" borderId="1" xfId="1" applyFont="1" applyFill="1" applyBorder="1" applyAlignment="1" applyProtection="1">
      <alignment horizontal="center" vertical="center" wrapText="1" readingOrder="1"/>
    </xf>
    <xf numFmtId="0" fontId="8" fillId="6" borderId="1" xfId="0" applyFont="1" applyFill="1" applyBorder="1" applyAlignment="1" applyProtection="1">
      <alignment horizontal="center" vertical="center" wrapText="1" readingOrder="1"/>
    </xf>
    <xf numFmtId="0" fontId="1" fillId="6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horizontal="center" vertical="center" wrapText="1" readingOrder="1"/>
    </xf>
    <xf numFmtId="0" fontId="1" fillId="4" borderId="1" xfId="0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center" vertical="center" wrapText="1" readingOrder="1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horizontal="center" vertical="top" wrapText="1" readingOrder="1"/>
    </xf>
    <xf numFmtId="0" fontId="4" fillId="0" borderId="0" xfId="1" applyFont="1" applyFill="1" applyBorder="1" applyAlignment="1" applyProtection="1">
      <alignment horizontal="center" vertical="top" wrapText="1" readingOrder="1"/>
    </xf>
    <xf numFmtId="0" fontId="5" fillId="14" borderId="34" xfId="0" applyFont="1" applyFill="1" applyBorder="1" applyAlignment="1" applyProtection="1">
      <alignment horizontal="center" vertical="center" wrapText="1"/>
    </xf>
    <xf numFmtId="0" fontId="5" fillId="14" borderId="6" xfId="0" applyFont="1" applyFill="1" applyBorder="1" applyAlignment="1" applyProtection="1">
      <alignment horizontal="center" vertical="center" wrapText="1"/>
    </xf>
    <xf numFmtId="0" fontId="5" fillId="15" borderId="1" xfId="0" applyFont="1" applyFill="1" applyBorder="1" applyAlignment="1" applyProtection="1">
      <alignment horizontal="center" vertical="center"/>
    </xf>
    <xf numFmtId="0" fontId="5" fillId="20" borderId="1" xfId="0" applyFont="1" applyFill="1" applyBorder="1" applyAlignment="1" applyProtection="1">
      <alignment horizontal="left" vertical="center" wrapText="1"/>
    </xf>
    <xf numFmtId="0" fontId="5" fillId="14" borderId="16" xfId="0" applyFont="1" applyFill="1" applyBorder="1" applyAlignment="1" applyProtection="1">
      <alignment horizontal="center" vertical="center" wrapText="1"/>
    </xf>
    <xf numFmtId="0" fontId="5" fillId="14" borderId="17" xfId="0" applyFont="1" applyFill="1" applyBorder="1" applyAlignment="1" applyProtection="1">
      <alignment horizontal="center" vertical="center" wrapText="1"/>
    </xf>
    <xf numFmtId="0" fontId="7" fillId="20" borderId="1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/>
    </xf>
    <xf numFmtId="0" fontId="7" fillId="9" borderId="3" xfId="0" applyFont="1" applyFill="1" applyBorder="1" applyAlignment="1" applyProtection="1">
      <alignment horizontal="center" vertical="center" wrapText="1"/>
    </xf>
    <xf numFmtId="0" fontId="7" fillId="9" borderId="9" xfId="0" applyFont="1" applyFill="1" applyBorder="1" applyAlignment="1" applyProtection="1">
      <alignment horizontal="center" vertical="center" wrapText="1"/>
    </xf>
    <xf numFmtId="0" fontId="7" fillId="9" borderId="4" xfId="0" applyFont="1" applyFill="1" applyBorder="1" applyAlignment="1" applyProtection="1">
      <alignment horizontal="center" vertical="center" wrapText="1"/>
    </xf>
    <xf numFmtId="0" fontId="28" fillId="8" borderId="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5" fillId="20" borderId="3" xfId="0" applyFont="1" applyFill="1" applyBorder="1" applyAlignment="1" applyProtection="1">
      <alignment horizontal="left" vertical="center" wrapText="1"/>
    </xf>
    <xf numFmtId="0" fontId="5" fillId="20" borderId="9" xfId="0" applyFont="1" applyFill="1" applyBorder="1" applyAlignment="1" applyProtection="1">
      <alignment horizontal="left" vertical="center" wrapText="1"/>
    </xf>
    <xf numFmtId="0" fontId="5" fillId="20" borderId="4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5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26" fillId="11" borderId="0" xfId="2" applyFont="1" applyFill="1" applyBorder="1" applyAlignment="1" applyProtection="1">
      <alignment horizontal="left"/>
    </xf>
    <xf numFmtId="0" fontId="3" fillId="4" borderId="5" xfId="1" applyFont="1" applyFill="1" applyBorder="1" applyAlignment="1" applyProtection="1">
      <alignment horizontal="center" vertical="top" wrapText="1" readingOrder="1"/>
    </xf>
    <xf numFmtId="2" fontId="3" fillId="0" borderId="1" xfId="1" applyNumberFormat="1" applyFont="1" applyBorder="1" applyAlignment="1" applyProtection="1">
      <alignment horizontal="center" vertical="top" wrapText="1" readingOrder="1"/>
    </xf>
    <xf numFmtId="0" fontId="4" fillId="4" borderId="16" xfId="1" applyFont="1" applyFill="1" applyBorder="1" applyAlignment="1" applyProtection="1">
      <alignment horizontal="center" vertical="center" wrapText="1" readingOrder="1"/>
    </xf>
    <xf numFmtId="0" fontId="4" fillId="4" borderId="34" xfId="1" applyFont="1" applyFill="1" applyBorder="1" applyAlignment="1" applyProtection="1">
      <alignment horizontal="center" vertical="center" wrapText="1" readingOrder="1"/>
    </xf>
    <xf numFmtId="0" fontId="4" fillId="4" borderId="17" xfId="1" applyFont="1" applyFill="1" applyBorder="1" applyAlignment="1" applyProtection="1">
      <alignment horizontal="center" vertical="center" wrapText="1" readingOrder="1"/>
    </xf>
    <xf numFmtId="0" fontId="4" fillId="4" borderId="6" xfId="1" applyFont="1" applyFill="1" applyBorder="1" applyAlignment="1" applyProtection="1">
      <alignment horizontal="center" vertical="center" wrapText="1" readingOrder="1"/>
    </xf>
    <xf numFmtId="0" fontId="4" fillId="0" borderId="3" xfId="1" applyFont="1" applyFill="1" applyBorder="1" applyAlignment="1" applyProtection="1">
      <alignment horizontal="left" vertical="center" readingOrder="1"/>
    </xf>
    <xf numFmtId="0" fontId="4" fillId="0" borderId="41" xfId="1" applyFont="1" applyFill="1" applyBorder="1" applyAlignment="1" applyProtection="1">
      <alignment horizontal="left" vertical="center" readingOrder="1"/>
    </xf>
    <xf numFmtId="0" fontId="5" fillId="0" borderId="39" xfId="0" applyFont="1" applyFill="1" applyBorder="1" applyAlignment="1" applyProtection="1">
      <alignment horizontal="left" vertical="top" wrapText="1" readingOrder="1"/>
    </xf>
    <xf numFmtId="0" fontId="5" fillId="0" borderId="40" xfId="0" applyFont="1" applyFill="1" applyBorder="1" applyAlignment="1" applyProtection="1">
      <alignment horizontal="left" vertical="top" wrapText="1" readingOrder="1"/>
    </xf>
    <xf numFmtId="0" fontId="7" fillId="11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left" wrapText="1"/>
    </xf>
    <xf numFmtId="0" fontId="1" fillId="4" borderId="2" xfId="0" applyFont="1" applyFill="1" applyBorder="1" applyAlignment="1" applyProtection="1">
      <alignment horizontal="center"/>
    </xf>
    <xf numFmtId="0" fontId="4" fillId="7" borderId="42" xfId="1" applyFont="1" applyFill="1" applyBorder="1" applyAlignment="1" applyProtection="1">
      <alignment horizontal="left" vertical="center" wrapText="1" readingOrder="1"/>
    </xf>
    <xf numFmtId="0" fontId="4" fillId="7" borderId="43" xfId="1" applyFont="1" applyFill="1" applyBorder="1" applyAlignment="1" applyProtection="1">
      <alignment horizontal="left" vertical="center" wrapText="1" readingOrder="1"/>
    </xf>
    <xf numFmtId="2" fontId="3" fillId="4" borderId="1" xfId="1" applyNumberFormat="1" applyFont="1" applyFill="1" applyBorder="1" applyAlignment="1" applyProtection="1">
      <alignment horizontal="center" vertical="top" wrapText="1" readingOrder="1"/>
    </xf>
    <xf numFmtId="0" fontId="17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7" fillId="15" borderId="0" xfId="0" applyFont="1" applyFill="1" applyAlignment="1" applyProtection="1">
      <alignment horizontal="left"/>
    </xf>
    <xf numFmtId="0" fontId="7" fillId="15" borderId="0" xfId="0" applyFont="1" applyFill="1" applyAlignment="1" applyProtection="1">
      <alignment horizontal="left" vertical="center"/>
    </xf>
    <xf numFmtId="0" fontId="28" fillId="8" borderId="1" xfId="0" applyFont="1" applyFill="1" applyBorder="1" applyAlignment="1" applyProtection="1">
      <alignment horizontal="center" vertical="center" wrapText="1"/>
    </xf>
    <xf numFmtId="0" fontId="28" fillId="20" borderId="1" xfId="0" applyFont="1" applyFill="1" applyBorder="1" applyAlignment="1" applyProtection="1">
      <alignment horizontal="left" vertical="center" wrapText="1"/>
    </xf>
    <xf numFmtId="0" fontId="29" fillId="0" borderId="1" xfId="0" applyFont="1" applyBorder="1" applyAlignment="1" applyProtection="1">
      <alignment horizontal="left" vertical="center"/>
    </xf>
    <xf numFmtId="0" fontId="5" fillId="20" borderId="1" xfId="0" applyFont="1" applyFill="1" applyBorder="1" applyAlignment="1" applyProtection="1">
      <alignment horizontal="left"/>
    </xf>
    <xf numFmtId="0" fontId="3" fillId="4" borderId="3" xfId="1" applyFont="1" applyFill="1" applyBorder="1" applyAlignment="1" applyProtection="1">
      <alignment horizontal="left" vertical="center" wrapText="1" readingOrder="1"/>
    </xf>
    <xf numFmtId="0" fontId="3" fillId="4" borderId="4" xfId="1" applyFont="1" applyFill="1" applyBorder="1" applyAlignment="1" applyProtection="1">
      <alignment horizontal="left" vertical="center" wrapText="1" readingOrder="1"/>
    </xf>
    <xf numFmtId="0" fontId="5" fillId="0" borderId="0" xfId="0" applyFont="1" applyAlignment="1" applyProtection="1">
      <alignment horizontal="left" vertical="center" wrapText="1"/>
    </xf>
    <xf numFmtId="0" fontId="1" fillId="13" borderId="3" xfId="0" applyFont="1" applyFill="1" applyBorder="1" applyAlignment="1" applyProtection="1">
      <alignment horizontal="left" vertical="top" wrapText="1" readingOrder="1"/>
    </xf>
    <xf numFmtId="0" fontId="1" fillId="13" borderId="4" xfId="0" applyFont="1" applyFill="1" applyBorder="1" applyAlignment="1" applyProtection="1">
      <alignment horizontal="left" vertical="top" wrapText="1" readingOrder="1"/>
    </xf>
    <xf numFmtId="0" fontId="3" fillId="13" borderId="3" xfId="1" applyFont="1" applyFill="1" applyBorder="1" applyAlignment="1" applyProtection="1">
      <alignment horizontal="left" vertical="center" readingOrder="1"/>
    </xf>
    <xf numFmtId="0" fontId="3" fillId="13" borderId="4" xfId="1" applyFont="1" applyFill="1" applyBorder="1" applyAlignment="1" applyProtection="1">
      <alignment horizontal="left" vertical="center" readingOrder="1"/>
    </xf>
    <xf numFmtId="0" fontId="3" fillId="13" borderId="3" xfId="1" applyFont="1" applyFill="1" applyBorder="1" applyAlignment="1" applyProtection="1">
      <alignment horizontal="left" vertical="center" wrapText="1" readingOrder="1"/>
    </xf>
    <xf numFmtId="0" fontId="3" fillId="13" borderId="4" xfId="1" applyFont="1" applyFill="1" applyBorder="1" applyAlignment="1" applyProtection="1">
      <alignment horizontal="left" vertical="center" wrapText="1" readingOrder="1"/>
    </xf>
    <xf numFmtId="0" fontId="7" fillId="20" borderId="3" xfId="0" applyFont="1" applyFill="1" applyBorder="1" applyAlignment="1" applyProtection="1">
      <alignment horizontal="left" vertical="center" wrapText="1"/>
    </xf>
    <xf numFmtId="0" fontId="7" fillId="20" borderId="9" xfId="0" applyFont="1" applyFill="1" applyBorder="1" applyAlignment="1" applyProtection="1">
      <alignment horizontal="left" vertical="center" wrapText="1"/>
    </xf>
    <xf numFmtId="0" fontId="7" fillId="20" borderId="4" xfId="0" applyFont="1" applyFill="1" applyBorder="1" applyAlignment="1" applyProtection="1">
      <alignment horizontal="left" vertical="center" wrapText="1"/>
    </xf>
    <xf numFmtId="0" fontId="30" fillId="15" borderId="1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top" wrapText="1"/>
    </xf>
    <xf numFmtId="0" fontId="1" fillId="0" borderId="9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horizontal="left" vertical="top" wrapText="1"/>
    </xf>
    <xf numFmtId="0" fontId="29" fillId="0" borderId="3" xfId="0" applyFont="1" applyBorder="1" applyAlignment="1" applyProtection="1">
      <alignment horizontal="left" vertical="top" wrapText="1"/>
    </xf>
    <xf numFmtId="0" fontId="29" fillId="0" borderId="9" xfId="0" applyFont="1" applyBorder="1" applyAlignment="1" applyProtection="1">
      <alignment horizontal="left" vertical="top" wrapText="1"/>
    </xf>
    <xf numFmtId="0" fontId="29" fillId="0" borderId="4" xfId="0" applyFont="1" applyBorder="1" applyAlignment="1" applyProtection="1">
      <alignment horizontal="left" vertical="top" wrapText="1"/>
    </xf>
    <xf numFmtId="0" fontId="27" fillId="0" borderId="1" xfId="0" applyFont="1" applyBorder="1" applyAlignment="1" applyProtection="1">
      <alignment horizontal="left" vertical="center" wrapText="1"/>
    </xf>
    <xf numFmtId="0" fontId="29" fillId="0" borderId="1" xfId="0" applyFont="1" applyBorder="1" applyAlignment="1" applyProtection="1">
      <alignment horizontal="left" vertical="center" wrapText="1"/>
    </xf>
    <xf numFmtId="0" fontId="29" fillId="0" borderId="3" xfId="0" applyFont="1" applyBorder="1" applyAlignment="1" applyProtection="1">
      <alignment horizontal="left" vertical="center" wrapText="1"/>
    </xf>
    <xf numFmtId="0" fontId="29" fillId="0" borderId="9" xfId="0" applyFont="1" applyBorder="1" applyAlignment="1" applyProtection="1">
      <alignment horizontal="left" vertical="center" wrapText="1"/>
    </xf>
    <xf numFmtId="0" fontId="29" fillId="0" borderId="4" xfId="0" applyFont="1" applyBorder="1" applyAlignment="1" applyProtection="1">
      <alignment horizontal="left" vertical="center" wrapText="1"/>
    </xf>
  </cellXfs>
  <cellStyles count="4">
    <cellStyle name="Hyperlink" xfId="3" builtinId="8"/>
    <cellStyle name="Normal" xfId="0" builtinId="0"/>
    <cellStyle name="Normal 2" xfId="1"/>
    <cellStyle name="Normal 3" xfId="2"/>
  </cellStyles>
  <dxfs count="186"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ill>
        <patternFill>
          <bgColor rgb="FF002060"/>
        </patternFill>
      </fill>
    </dxf>
    <dxf>
      <font>
        <color rgb="FF002060"/>
      </font>
      <numFmt numFmtId="2" formatCode="0.00"/>
      <fill>
        <patternFill patternType="none">
          <bgColor auto="1"/>
        </patternFill>
      </fill>
    </dxf>
    <dxf>
      <font>
        <color rgb="FF002060"/>
      </font>
    </dxf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FF"/>
      <color rgb="FF84EA95"/>
      <color rgb="FFFF3399"/>
      <color rgb="FF99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0097001972227314E-2"/>
          <c:y val="0.13960166801234616"/>
          <c:w val="0.60894813619060362"/>
          <c:h val="0.83466422556047104"/>
        </c:manualLayout>
      </c:layout>
      <c:pie3DChart>
        <c:varyColors val="1"/>
        <c:ser>
          <c:idx val="1"/>
          <c:order val="0"/>
          <c:tx>
            <c:strRef>
              <c:f>'2.ข้อมูลทั่วไป+ครู'!$A$18</c:f>
              <c:strCache>
                <c:ptCount val="1"/>
                <c:pt idx="0">
                  <c:v>วุฒิการศึกษา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856-499B-A4FB-C8614F63C7DE}"/>
              </c:ext>
            </c:extLst>
          </c:dPt>
          <c:dPt>
            <c:idx val="1"/>
            <c:bubble3D val="0"/>
            <c:spPr>
              <a:solidFill>
                <a:srgbClr val="FF3399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856-499B-A4FB-C8614F63C7DE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856-499B-A4FB-C8614F63C7DE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856-499B-A4FB-C8614F63C7DE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856-499B-A4FB-C8614F63C7DE}"/>
              </c:ext>
            </c:extLst>
          </c:dPt>
          <c:dPt>
            <c:idx val="5"/>
            <c:bubble3D val="0"/>
            <c:spPr>
              <a:solidFill>
                <a:schemeClr val="bg2">
                  <a:lumMod val="5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856-499B-A4FB-C8614F63C7DE}"/>
              </c:ext>
            </c:extLst>
          </c:dPt>
          <c:dPt>
            <c:idx val="6"/>
            <c:bubble3D val="0"/>
            <c:spPr>
              <a:solidFill>
                <a:srgbClr val="00206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856-499B-A4FB-C8614F63C7DE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'2.ข้อมูลทั่วไป+ครู'!$B$18:$H$18</c:f>
              <c:strCache>
                <c:ptCount val="7"/>
                <c:pt idx="0">
                  <c:v>ปริญญาเอก</c:v>
                </c:pt>
                <c:pt idx="1">
                  <c:v>ปริญญาโท</c:v>
                </c:pt>
                <c:pt idx="2">
                  <c:v>ปริญญาตรี</c:v>
                </c:pt>
                <c:pt idx="3">
                  <c:v>ประกาศนียบัตรบัณฑิต</c:v>
                </c:pt>
                <c:pt idx="4">
                  <c:v>ปวส.</c:v>
                </c:pt>
                <c:pt idx="5">
                  <c:v>ปวช.</c:v>
                </c:pt>
                <c:pt idx="6">
                  <c:v>ต่ำกว่า ปวช.</c:v>
                </c:pt>
              </c:strCache>
            </c:strRef>
          </c:cat>
          <c:val>
            <c:numRef>
              <c:f>'2.ข้อมูลทั่วไป+ครู'!$B$19:$H$19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7856-499B-A4FB-C8614F63C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>
            <a:defRPr sz="1400">
              <a:latin typeface="TH SarabunPSK" pitchFamily="34" charset="-34"/>
              <a:cs typeface="TH SarabunPSK" pitchFamily="34" charset="-34"/>
            </a:defRPr>
          </a:pPr>
          <a:endParaRPr lang="th-TH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ผลการประเมินรวมทั้ง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2 สมรรถนะ</a:t>
            </a:r>
            <a:endParaRPr lang="th-TH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'6.ผล RT 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'!$C$17:$F$17</c:f>
              <c:numCache>
                <c:formatCode>0.00</c:formatCode>
                <c:ptCount val="4"/>
                <c:pt idx="0">
                  <c:v>75</c:v>
                </c:pt>
                <c:pt idx="1">
                  <c:v>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CE-45C3-BF24-CD43446FDC06}"/>
            </c:ext>
          </c:extLst>
        </c:ser>
        <c:ser>
          <c:idx val="1"/>
          <c:order val="1"/>
          <c:tx>
            <c:strRef>
              <c:f>'6.ผล RT 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'!$G$17:$J$17</c:f>
              <c:numCache>
                <c:formatCode>0.00</c:formatCode>
                <c:ptCount val="4"/>
                <c:pt idx="0">
                  <c:v>50</c:v>
                </c:pt>
                <c:pt idx="1">
                  <c:v>18.75</c:v>
                </c:pt>
                <c:pt idx="2">
                  <c:v>31.25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CE-45C3-BF24-CD43446FD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116416"/>
        <c:axId val="149117952"/>
      </c:barChart>
      <c:catAx>
        <c:axId val="14911641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117952"/>
        <c:crosses val="autoZero"/>
        <c:auto val="1"/>
        <c:lblAlgn val="ctr"/>
        <c:lblOffset val="100"/>
        <c:noMultiLvlLbl val="0"/>
      </c:catAx>
      <c:valAx>
        <c:axId val="149117952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1164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2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ผลการทดสอบทางการศึกษาระดับชาติขั้นพื้นฐาน(</a:t>
            </a:r>
            <a:r>
              <a:rPr lang="en-US" sz="1600">
                <a:latin typeface="TH SarabunPSK" panose="020B0500040200020003" pitchFamily="34" charset="-34"/>
                <a:cs typeface="TH SarabunPSK" panose="020B0500040200020003" pitchFamily="34" charset="-34"/>
              </a:rPr>
              <a:t>O-NET)  </a:t>
            </a: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ชั้นประถมศึกษาปีที่ 6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'8.ผล Onet '!$B$7</c:f>
              <c:strCache>
                <c:ptCount val="1"/>
                <c:pt idx="0">
                  <c:v>ระดับประเทศ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'!$D$7,'8.ผล Onet '!$G$7,'8.ผล Onet '!$J$7,'8.ผล Onet '!$M$7,'8.ผล Onet '!$P$7)</c:f>
              <c:numCache>
                <c:formatCode>0.00</c:formatCode>
                <c:ptCount val="5"/>
                <c:pt idx="0">
                  <c:v>49.97</c:v>
                </c:pt>
                <c:pt idx="1">
                  <c:v>34.42</c:v>
                </c:pt>
                <c:pt idx="2">
                  <c:v>32.9</c:v>
                </c:pt>
                <c:pt idx="3">
                  <c:v>35.549999999999997</c:v>
                </c:pt>
                <c:pt idx="4">
                  <c:v>38.209999999999994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B2-4814-AAC0-AE01092CA98E}"/>
            </c:ext>
          </c:extLst>
        </c:ser>
        <c:ser>
          <c:idx val="1"/>
          <c:order val="1"/>
          <c:tx>
            <c:strRef>
              <c:f>'8.ผล Onet '!$B$8</c:f>
              <c:strCache>
                <c:ptCount val="1"/>
                <c:pt idx="0">
                  <c:v>ระดับสังกัด สพฐ.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'!$D$8,'8.ผล Onet '!$G$8,'8.ผล Onet '!$J$8,'8.ผล Onet '!$M$8,'8.ผล Onet '!$P$8)</c:f>
              <c:numCache>
                <c:formatCode>0.00</c:formatCode>
                <c:ptCount val="5"/>
                <c:pt idx="0">
                  <c:v>47.95</c:v>
                </c:pt>
                <c:pt idx="1">
                  <c:v>30.86</c:v>
                </c:pt>
                <c:pt idx="2">
                  <c:v>31.6</c:v>
                </c:pt>
                <c:pt idx="3">
                  <c:v>34.299999999999997</c:v>
                </c:pt>
                <c:pt idx="4">
                  <c:v>36.177499999999995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B2-4814-AAC0-AE01092CA98E}"/>
            </c:ext>
          </c:extLst>
        </c:ser>
        <c:ser>
          <c:idx val="2"/>
          <c:order val="2"/>
          <c:tx>
            <c:strRef>
              <c:f>'8.ผล Onet '!$B$9</c:f>
              <c:strCache>
                <c:ptCount val="1"/>
                <c:pt idx="0">
                  <c:v>ระดับเขตพื้นที่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'!$D$9,'8.ผล Onet '!$G$9,'8.ผล Onet '!$J$9,'8.ผล Onet '!$M$9,'8.ผล Onet '!$P$9)</c:f>
              <c:numCache>
                <c:formatCode>0.00</c:formatCode>
                <c:ptCount val="5"/>
                <c:pt idx="0">
                  <c:v>49.88</c:v>
                </c:pt>
                <c:pt idx="1">
                  <c:v>29.62</c:v>
                </c:pt>
                <c:pt idx="2">
                  <c:v>32.32</c:v>
                </c:pt>
                <c:pt idx="3">
                  <c:v>34.78</c:v>
                </c:pt>
                <c:pt idx="4">
                  <c:v>36.65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B2-4814-AAC0-AE01092CA98E}"/>
            </c:ext>
          </c:extLst>
        </c:ser>
        <c:ser>
          <c:idx val="3"/>
          <c:order val="3"/>
          <c:tx>
            <c:strRef>
              <c:f>'8.ผล Onet '!$B$10</c:f>
              <c:strCache>
                <c:ptCount val="1"/>
                <c:pt idx="0">
                  <c:v>ระดับโรงเรียน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'!$D$10,'8.ผล Onet '!$G$10,'8.ผล Onet '!$J$10,'8.ผล Onet '!$M$10,'8.ผล Onet '!$P$10)</c:f>
              <c:numCache>
                <c:formatCode>0.00</c:formatCode>
                <c:ptCount val="5"/>
                <c:pt idx="0">
                  <c:v>54.58</c:v>
                </c:pt>
                <c:pt idx="1">
                  <c:v>36.880000000000003</c:v>
                </c:pt>
                <c:pt idx="2">
                  <c:v>32.5</c:v>
                </c:pt>
                <c:pt idx="3">
                  <c:v>32.229999999999997</c:v>
                </c:pt>
                <c:pt idx="4">
                  <c:v>39.047499999999999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B2-4814-AAC0-AE01092CA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773888"/>
        <c:axId val="148787968"/>
      </c:barChart>
      <c:catAx>
        <c:axId val="148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8787968"/>
        <c:crosses val="autoZero"/>
        <c:auto val="1"/>
        <c:lblAlgn val="ctr"/>
        <c:lblOffset val="100"/>
        <c:noMultiLvlLbl val="0"/>
      </c:catAx>
      <c:valAx>
        <c:axId val="148787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r>
                  <a:rPr lang="th-TH" sz="1400">
                    <a:latin typeface="TH SarabunPSK" panose="020B0500040200020003" pitchFamily="34" charset="-34"/>
                    <a:cs typeface="TH SarabunPSK" panose="020B0500040200020003" pitchFamily="34" charset="-34"/>
                  </a:rPr>
                  <a:t>คะแนนเฉลี่ย</a:t>
                </a:r>
                <a:endParaRPr lang="en-US" sz="1400">
                  <a:latin typeface="TH SarabunPSK" panose="020B0500040200020003" pitchFamily="34" charset="-34"/>
                  <a:cs typeface="TH SarabunPSK" panose="020B0500040200020003" pitchFamily="34" charset="-34"/>
                </a:endParaRP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05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7738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2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tx2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ผลการทดสอบทางการศึกษาระดับชาติขั้นพื้นฐาน (</a:t>
            </a:r>
            <a:r>
              <a:rPr lang="en-US" sz="1600">
                <a:latin typeface="TH SarabunPSK" panose="020B0500040200020003" pitchFamily="34" charset="-34"/>
                <a:cs typeface="TH SarabunPSK" panose="020B0500040200020003" pitchFamily="34" charset="-34"/>
              </a:rPr>
              <a:t>O-NET)  </a:t>
            </a: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ชั้นมัธยมศึกษา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ปีที่ 3</a:t>
            </a:r>
            <a:endParaRPr lang="th-TH" sz="1600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'8.ผล Onet '!$B$16</c:f>
              <c:strCache>
                <c:ptCount val="1"/>
                <c:pt idx="0">
                  <c:v>ระดับประเทศ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'!$D$16,'8.ผล Onet '!$G$16,'8.ผล Onet '!$J$16,'8.ผล Onet '!$M$16,'8.ผล Onet '!$P$16)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1E-4C4B-A075-AD58180BCB05}"/>
            </c:ext>
          </c:extLst>
        </c:ser>
        <c:ser>
          <c:idx val="1"/>
          <c:order val="1"/>
          <c:tx>
            <c:strRef>
              <c:f>'8.ผล Onet '!$B$17</c:f>
              <c:strCache>
                <c:ptCount val="1"/>
                <c:pt idx="0">
                  <c:v>ระดับสังกัด สพฐ.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'!$D$17,'8.ผล Onet '!$G$17,'8.ผล Onet '!$J$17,'8.ผล Onet '!$M$17,'8.ผล Onet '!$P$17)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1E-4C4B-A075-AD58180BCB05}"/>
            </c:ext>
          </c:extLst>
        </c:ser>
        <c:ser>
          <c:idx val="2"/>
          <c:order val="2"/>
          <c:tx>
            <c:strRef>
              <c:f>'8.ผล Onet '!$B$18</c:f>
              <c:strCache>
                <c:ptCount val="1"/>
                <c:pt idx="0">
                  <c:v>ระดับเขตพื้นที่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'!$D$18,'8.ผล Onet '!$G$18,'8.ผล Onet '!$J$18,'8.ผล Onet '!$M$18,'8.ผล Onet '!$P$18)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91E-4C4B-A075-AD58180BCB05}"/>
            </c:ext>
          </c:extLst>
        </c:ser>
        <c:ser>
          <c:idx val="3"/>
          <c:order val="3"/>
          <c:tx>
            <c:strRef>
              <c:f>'8.ผล Onet '!$B$19</c:f>
              <c:strCache>
                <c:ptCount val="1"/>
                <c:pt idx="0">
                  <c:v>ระดับโรงเรียน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'!$D$19,'8.ผล Onet '!$G$19,'8.ผล Onet '!$J$19,'8.ผล Onet '!$M$19,'8.ผล Onet '!$P$19)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91E-4C4B-A075-AD58180BC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846848"/>
        <c:axId val="148848640"/>
      </c:barChart>
      <c:catAx>
        <c:axId val="148846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8848640"/>
        <c:crosses val="autoZero"/>
        <c:auto val="1"/>
        <c:lblAlgn val="ctr"/>
        <c:lblOffset val="100"/>
        <c:noMultiLvlLbl val="0"/>
      </c:catAx>
      <c:valAx>
        <c:axId val="148848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r>
                  <a:rPr lang="th-TH" sz="1400">
                    <a:latin typeface="TH SarabunPSK" panose="020B0500040200020003" pitchFamily="34" charset="-34"/>
                    <a:cs typeface="TH SarabunPSK" panose="020B0500040200020003" pitchFamily="34" charset="-34"/>
                  </a:rPr>
                  <a:t>คะแนนเฉลี่ย</a:t>
                </a:r>
                <a:endParaRPr lang="en-US" sz="1400">
                  <a:latin typeface="TH SarabunPSK" panose="020B0500040200020003" pitchFamily="34" charset="-34"/>
                  <a:cs typeface="TH SarabunPSK" panose="020B0500040200020003" pitchFamily="34" charset="-34"/>
                </a:endParaRP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05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8468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2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accent6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ผลการทดสอบทางการศึกษาระดับชาติขั้นพื้นฐาน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ปีการศึกษา 25</a:t>
            </a:r>
            <a:r>
              <a:rPr lang="en-US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61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- 25</a:t>
            </a:r>
            <a:r>
              <a:rPr lang="en-US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62</a:t>
            </a:r>
            <a:endParaRPr lang="th-TH" sz="1600" baseline="0">
              <a:latin typeface="TH SarabunPSK" panose="020B0500040200020003" pitchFamily="34" charset="-34"/>
              <a:cs typeface="TH SarabunPSK" panose="020B0500040200020003" pitchFamily="34" charset="-34"/>
            </a:endParaRPr>
          </a:p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ระดับ</a:t>
            </a: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ชั้นประถมศึกษาปีที่ 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'8.ผล Onet '!$C$6</c:f>
              <c:strCache>
                <c:ptCount val="1"/>
                <c:pt idx="0">
                  <c:v>2561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'!$C$10,'8.ผล Onet '!$F$10,'8.ผล Onet '!$I$10,'8.ผล Onet '!$L$10,'8.ผล Onet '!$O$10)</c:f>
              <c:numCache>
                <c:formatCode>0.00</c:formatCode>
                <c:ptCount val="5"/>
                <c:pt idx="0">
                  <c:v>54.68</c:v>
                </c:pt>
                <c:pt idx="1">
                  <c:v>39.43</c:v>
                </c:pt>
                <c:pt idx="2">
                  <c:v>27.73</c:v>
                </c:pt>
                <c:pt idx="3">
                  <c:v>40.11</c:v>
                </c:pt>
                <c:pt idx="4">
                  <c:v>40.487499999999997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D-46F7-97F9-8C3F40F1BC8A}"/>
            </c:ext>
          </c:extLst>
        </c:ser>
        <c:ser>
          <c:idx val="1"/>
          <c:order val="1"/>
          <c:tx>
            <c:strRef>
              <c:f>'8.ผล Onet '!$D$6</c:f>
              <c:strCache>
                <c:ptCount val="1"/>
                <c:pt idx="0">
                  <c:v>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'!$D$10,'8.ผล Onet '!$G$10,'8.ผล Onet '!$J$10,'8.ผล Onet '!$M$10,'8.ผล Onet '!$P$10)</c:f>
              <c:numCache>
                <c:formatCode>0.00</c:formatCode>
                <c:ptCount val="5"/>
                <c:pt idx="0">
                  <c:v>54.58</c:v>
                </c:pt>
                <c:pt idx="1">
                  <c:v>36.880000000000003</c:v>
                </c:pt>
                <c:pt idx="2">
                  <c:v>32.5</c:v>
                </c:pt>
                <c:pt idx="3">
                  <c:v>32.229999999999997</c:v>
                </c:pt>
                <c:pt idx="4">
                  <c:v>39.047499999999999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BD-46F7-97F9-8C3F40F1BC8A}"/>
            </c:ext>
          </c:extLst>
        </c:ser>
        <c:ser>
          <c:idx val="2"/>
          <c:order val="2"/>
          <c:tx>
            <c:strRef>
              <c:f>'8.ผล Onet '!$Q$5</c:f>
              <c:strCache>
                <c:ptCount val="1"/>
                <c:pt idx="0">
                  <c:v>ผลการพัฒนา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'!$E$10,'8.ผล Onet '!$H$10,'8.ผล Onet '!$K$10,'8.ผล Onet '!$N$10,'8.ผล Onet '!$Q$10)</c:f>
              <c:numCache>
                <c:formatCode>0.00</c:formatCode>
                <c:ptCount val="5"/>
                <c:pt idx="0">
                  <c:v>-0.10000000000000142</c:v>
                </c:pt>
                <c:pt idx="1">
                  <c:v>-2.5499999999999972</c:v>
                </c:pt>
                <c:pt idx="2">
                  <c:v>4.7699999999999996</c:v>
                </c:pt>
                <c:pt idx="3">
                  <c:v>-7.8800000000000026</c:v>
                </c:pt>
                <c:pt idx="4">
                  <c:v>-1.4399999999999977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0BD-46F7-97F9-8C3F40F1B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881792"/>
        <c:axId val="148883328"/>
      </c:barChart>
      <c:catAx>
        <c:axId val="14888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8883328"/>
        <c:crosses val="autoZero"/>
        <c:auto val="1"/>
        <c:lblAlgn val="ctr"/>
        <c:lblOffset val="100"/>
        <c:noMultiLvlLbl val="0"/>
      </c:catAx>
      <c:valAx>
        <c:axId val="148883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r>
                  <a:rPr lang="th-TH" sz="1400" b="1">
                    <a:latin typeface="TH SarabunPSK" panose="020B0500040200020003" pitchFamily="34" charset="-34"/>
                    <a:cs typeface="TH SarabunPSK" panose="020B0500040200020003" pitchFamily="34" charset="-34"/>
                  </a:rPr>
                  <a:t>คะแนนเฉลี่ย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05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8817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tx2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latin typeface="TH SarabunPSK" pitchFamily="34" charset="-34"/>
                <a:cs typeface="TH SarabunPSK" pitchFamily="34" charset="-34"/>
              </a:defRPr>
            </a:pPr>
            <a:r>
              <a:rPr lang="th-TH" b="1">
                <a:latin typeface="TH SarabunPSK" pitchFamily="34" charset="-34"/>
                <a:cs typeface="TH SarabunPSK" pitchFamily="34" charset="-34"/>
              </a:rPr>
              <a:t>ผลการประเมินสมรรถนะสำคัญของผู้เรียน</a:t>
            </a:r>
            <a:r>
              <a:rPr lang="th-TH" b="1" baseline="0">
                <a:latin typeface="TH SarabunPSK" pitchFamily="34" charset="-34"/>
                <a:cs typeface="TH SarabunPSK" pitchFamily="34" charset="-34"/>
              </a:rPr>
              <a:t> </a:t>
            </a:r>
            <a:r>
              <a:rPr lang="en-US" b="1" baseline="0">
                <a:latin typeface="TH SarabunPSK" pitchFamily="34" charset="-34"/>
                <a:cs typeface="TH SarabunPSK" pitchFamily="34" charset="-34"/>
              </a:rPr>
              <a:t>5</a:t>
            </a:r>
            <a:r>
              <a:rPr lang="th-TH" b="1" baseline="0">
                <a:latin typeface="TH SarabunPSK" pitchFamily="34" charset="-34"/>
                <a:cs typeface="TH SarabunPSK" pitchFamily="34" charset="-34"/>
              </a:rPr>
              <a:t> ด้าน</a:t>
            </a:r>
            <a:r>
              <a:rPr lang="en-US" b="1" baseline="0">
                <a:latin typeface="TH SarabunPSK" pitchFamily="34" charset="-34"/>
                <a:cs typeface="TH SarabunPSK" pitchFamily="34" charset="-34"/>
              </a:rPr>
              <a:t> </a:t>
            </a:r>
            <a:r>
              <a:rPr lang="th-TH" b="1" baseline="0">
                <a:latin typeface="TH SarabunPSK" pitchFamily="34" charset="-34"/>
                <a:cs typeface="TH SarabunPSK" pitchFamily="34" charset="-34"/>
              </a:rPr>
              <a:t>ปีการศึกษา </a:t>
            </a:r>
            <a:r>
              <a:rPr lang="en-US" b="1" baseline="0">
                <a:latin typeface="TH SarabunPSK" pitchFamily="34" charset="-34"/>
                <a:cs typeface="TH SarabunPSK" pitchFamily="34" charset="-34"/>
              </a:rPr>
              <a:t>2562</a:t>
            </a:r>
            <a:endParaRPr lang="en-US" b="1">
              <a:latin typeface="TH SarabunPSK" pitchFamily="34" charset="-34"/>
              <a:cs typeface="TH SarabunPSK" pitchFamily="34" charset="-34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'5.ผลสัมฤทธิ์'!$C$45</c:f>
              <c:strCache>
                <c:ptCount val="1"/>
                <c:pt idx="0">
                  <c:v>ผ่าน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('5.ผลสัมฤทธิ์'!$C$44,'5.ผลสัมฤทธิ์'!$E$44,'5.ผลสัมฤทธิ์'!$G$44,'5.ผลสัมฤทธิ์'!$I$44,'5.ผลสัมฤทธิ์'!$K$44)</c:f>
              <c:strCache>
                <c:ptCount val="5"/>
                <c:pt idx="0">
                  <c:v>การสื่อสาร</c:v>
                </c:pt>
                <c:pt idx="1">
                  <c:v>การคิด</c:v>
                </c:pt>
                <c:pt idx="2">
                  <c:v>การแก้ปัญหา</c:v>
                </c:pt>
                <c:pt idx="3">
                  <c:v>การใช้ทักษะชีวิต</c:v>
                </c:pt>
                <c:pt idx="4">
                  <c:v>การใช้เทคโนโลยี</c:v>
                </c:pt>
              </c:strCache>
            </c:strRef>
          </c:cat>
          <c:val>
            <c:numRef>
              <c:f>('5.ผลสัมฤทธิ์'!$C$57,'5.ผลสัมฤทธิ์'!$E$57,'5.ผลสัมฤทธิ์'!$G$57,'5.ผลสัมฤทธิ์'!$I$57,'5.ผลสัมฤทธิ์'!$K$57)</c:f>
              <c:numCache>
                <c:formatCode>General</c:formatCode>
                <c:ptCount val="5"/>
                <c:pt idx="0">
                  <c:v>120</c:v>
                </c:pt>
                <c:pt idx="1">
                  <c:v>103</c:v>
                </c:pt>
                <c:pt idx="2">
                  <c:v>103</c:v>
                </c:pt>
                <c:pt idx="3">
                  <c:v>120</c:v>
                </c:pt>
                <c:pt idx="4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E7-4DC9-8A2F-44F4A968A842}"/>
            </c:ext>
          </c:extLst>
        </c:ser>
        <c:ser>
          <c:idx val="1"/>
          <c:order val="1"/>
          <c:tx>
            <c:strRef>
              <c:f>'5.ผลสัมฤทธิ์'!$D$45</c:f>
              <c:strCache>
                <c:ptCount val="1"/>
                <c:pt idx="0">
                  <c:v>ไม่ผ่าน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('5.ผลสัมฤทธิ์'!$C$44,'5.ผลสัมฤทธิ์'!$E$44,'5.ผลสัมฤทธิ์'!$G$44,'5.ผลสัมฤทธิ์'!$I$44,'5.ผลสัมฤทธิ์'!$K$44)</c:f>
              <c:strCache>
                <c:ptCount val="5"/>
                <c:pt idx="0">
                  <c:v>การสื่อสาร</c:v>
                </c:pt>
                <c:pt idx="1">
                  <c:v>การคิด</c:v>
                </c:pt>
                <c:pt idx="2">
                  <c:v>การแก้ปัญหา</c:v>
                </c:pt>
                <c:pt idx="3">
                  <c:v>การใช้ทักษะชีวิต</c:v>
                </c:pt>
                <c:pt idx="4">
                  <c:v>การใช้เทคโนโลยี</c:v>
                </c:pt>
              </c:strCache>
            </c:strRef>
          </c:cat>
          <c:val>
            <c:numRef>
              <c:f>('5.ผลสัมฤทธิ์'!$D$57,'5.ผลสัมฤทธิ์'!$F$57,'5.ผลสัมฤทธิ์'!$H$57,'5.ผลสัมฤทธิ์'!$J$57,'5.ผลสัมฤทธิ์'!$L$57)</c:f>
              <c:numCache>
                <c:formatCode>0</c:formatCode>
                <c:ptCount val="5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0</c:v>
                </c:pt>
                <c:pt idx="4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E7-4DC9-8A2F-44F4A968A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23904"/>
        <c:axId val="148925440"/>
        <c:axId val="0"/>
      </c:bar3DChart>
      <c:catAx>
        <c:axId val="148923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8925440"/>
        <c:crosses val="autoZero"/>
        <c:auto val="1"/>
        <c:lblAlgn val="ctr"/>
        <c:lblOffset val="100"/>
        <c:noMultiLvlLbl val="0"/>
      </c:catAx>
      <c:valAx>
        <c:axId val="148925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H SarabunPSK" pitchFamily="34" charset="-34"/>
                    <a:cs typeface="TH SarabunPSK" pitchFamily="34" charset="-34"/>
                  </a:defRPr>
                </a:pPr>
                <a:r>
                  <a:rPr lang="th-TH">
                    <a:latin typeface="TH SarabunPSK" pitchFamily="34" charset="-34"/>
                    <a:cs typeface="TH SarabunPSK" pitchFamily="34" charset="-34"/>
                  </a:rPr>
                  <a:t>จำนวนนักเรียน (คน)</a:t>
                </a:r>
                <a:endParaRPr lang="en-US">
                  <a:latin typeface="TH SarabunPSK" pitchFamily="34" charset="-34"/>
                  <a:cs typeface="TH SarabunPSK" pitchFamily="34" charset="-34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89239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itchFamily="34" charset="-34"/>
                <a:cs typeface="TH SarabunPSK" pitchFamily="34" charset="-34"/>
              </a:defRPr>
            </a:pPr>
            <a:r>
              <a:rPr lang="th-TH">
                <a:latin typeface="TH SarabunPSK" pitchFamily="34" charset="-34"/>
                <a:cs typeface="TH SarabunPSK" pitchFamily="34" charset="-34"/>
              </a:rPr>
              <a:t>ร้อยละของผลการประเมินกิจกรรมพัฒนาผู้เรียน ปีการศึกษา </a:t>
            </a:r>
            <a:r>
              <a:rPr lang="en-US">
                <a:latin typeface="TH SarabunPSK" pitchFamily="34" charset="-34"/>
                <a:cs typeface="TH SarabunPSK" pitchFamily="34" charset="-34"/>
              </a:rPr>
              <a:t>2562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'5.ผลสัมฤทธิ์'!$Q$45</c:f>
              <c:strCache>
                <c:ptCount val="1"/>
                <c:pt idx="0">
                  <c:v>ผ่าน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('5.ผลสัมฤทธิ์'!$M$46:$N$51,'5.ผลสัมฤทธิ์'!$M$53:$N$55,'5.ผลสัมฤทธิ์'!$M$57:$N$57)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('5.ผลสัมฤทธิ์'!$R$46:$R$51,'5.ผลสัมฤทธิ์'!$R$53:$R$55,'5.ผลสัมฤทธิ์'!$R$57)</c:f>
              <c:numCache>
                <c:formatCode>0.00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4-4F08-A3E8-EE4F2EDB23FB}"/>
            </c:ext>
          </c:extLst>
        </c:ser>
        <c:ser>
          <c:idx val="1"/>
          <c:order val="1"/>
          <c:tx>
            <c:strRef>
              <c:f>'5.ผลสัมฤทธิ์'!$S$45</c:f>
              <c:strCache>
                <c:ptCount val="1"/>
                <c:pt idx="0">
                  <c:v>ไม่ผ่าน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('5.ผลสัมฤทธิ์'!$M$46:$N$51,'5.ผลสัมฤทธิ์'!$M$53:$N$55,'5.ผลสัมฤทธิ์'!$M$57:$N$57)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('5.ผลสัมฤทธิ์'!$T$46:$T$51,'5.ผลสัมฤทธิ์'!$T$53:$T$55,'5.ผลสัมฤทธิ์'!$T$57)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64-4F08-A3E8-EE4F2EDB2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57824"/>
        <c:axId val="149426560"/>
        <c:axId val="0"/>
      </c:bar3DChart>
      <c:catAx>
        <c:axId val="148957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426560"/>
        <c:crosses val="autoZero"/>
        <c:auto val="1"/>
        <c:lblAlgn val="ctr"/>
        <c:lblOffset val="100"/>
        <c:noMultiLvlLbl val="0"/>
      </c:catAx>
      <c:valAx>
        <c:axId val="149426560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500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489578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ร้อยละของผลการประเมินพัฒนาการเด็ก</a:t>
            </a:r>
          </a:p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ชั้นอนุบาล 3 ปีการศึกษา 25</a:t>
            </a:r>
            <a:r>
              <a:rPr lang="en-US">
                <a:latin typeface="TH SarabunPSK" panose="020B0500040200020003" pitchFamily="34" charset="-34"/>
                <a:cs typeface="TH SarabunPSK" panose="020B0500040200020003" pitchFamily="34" charset="-34"/>
              </a:rPr>
              <a:t>62</a:t>
            </a:r>
            <a:endParaRPr lang="th-TH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'4.พัฒนาการปฐมวัย'!$C$6:$D$6</c:f>
              <c:strCache>
                <c:ptCount val="1"/>
                <c:pt idx="0">
                  <c:v>ดี</c:v>
                </c:pt>
              </c:strCache>
            </c:strRef>
          </c:tx>
          <c:invertIfNegative val="0"/>
          <c:cat>
            <c:strRef>
              <c:f>'4.พัฒนาการปฐมวัย'!$A$8:$A$11</c:f>
              <c:strCache>
                <c:ptCount val="4"/>
                <c:pt idx="0">
                  <c:v>ด้านร่างกาย</c:v>
                </c:pt>
                <c:pt idx="1">
                  <c:v>ด้านอารมณ์และจิตใจ</c:v>
                </c:pt>
                <c:pt idx="2">
                  <c:v>ด้านสติปัญญา</c:v>
                </c:pt>
                <c:pt idx="3">
                  <c:v>ด้านสังคม</c:v>
                </c:pt>
              </c:strCache>
            </c:strRef>
          </c:cat>
          <c:val>
            <c:numRef>
              <c:f>'4.พัฒนาการปฐมวัย'!$D$8:$D$11</c:f>
              <c:numCache>
                <c:formatCode>0.00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90.476190476190482</c:v>
                </c:pt>
                <c:pt idx="3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DC-4D68-8A13-63E780580A85}"/>
            </c:ext>
          </c:extLst>
        </c:ser>
        <c:ser>
          <c:idx val="1"/>
          <c:order val="1"/>
          <c:tx>
            <c:strRef>
              <c:f>'4.พัฒนาการปฐมวัย'!$E$6:$F$6</c:f>
              <c:strCache>
                <c:ptCount val="1"/>
                <c:pt idx="0">
                  <c:v>พอใช้</c:v>
                </c:pt>
              </c:strCache>
            </c:strRef>
          </c:tx>
          <c:invertIfNegative val="0"/>
          <c:val>
            <c:numRef>
              <c:f>'4.พัฒนาการปฐมวัย'!$F$8:$F$11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9.5238095238095237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DC-4D68-8A13-63E780580A85}"/>
            </c:ext>
          </c:extLst>
        </c:ser>
        <c:ser>
          <c:idx val="2"/>
          <c:order val="2"/>
          <c:tx>
            <c:strRef>
              <c:f>'4.พัฒนาการปฐมวัย'!$G$6:$H$6</c:f>
              <c:strCache>
                <c:ptCount val="1"/>
                <c:pt idx="0">
                  <c:v>ปรับปรุง</c:v>
                </c:pt>
              </c:strCache>
            </c:strRef>
          </c:tx>
          <c:invertIfNegative val="0"/>
          <c:val>
            <c:numRef>
              <c:f>'4.พัฒนาการปฐมวัย'!$H$8:$H$11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DC-4D68-8A13-63E780580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9476480"/>
        <c:axId val="149478016"/>
        <c:axId val="0"/>
      </c:bar3DChart>
      <c:catAx>
        <c:axId val="14947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478016"/>
        <c:crosses val="autoZero"/>
        <c:auto val="1"/>
        <c:lblAlgn val="ctr"/>
        <c:lblOffset val="100"/>
        <c:noMultiLvlLbl val="0"/>
      </c:catAx>
      <c:valAx>
        <c:axId val="14947801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2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4764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ผลการทดสอบทางการศึกษาระดับชาติขั้นพื้นฐาน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ปีการศึกษา 25</a:t>
            </a:r>
            <a:r>
              <a:rPr lang="en-US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61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- 25</a:t>
            </a:r>
            <a:r>
              <a:rPr lang="en-US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62</a:t>
            </a: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</a:t>
            </a:r>
          </a:p>
          <a:p>
            <a:pPr>
              <a:defRPr sz="16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600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ระดับ</a:t>
            </a:r>
            <a:r>
              <a:rPr lang="th-TH" sz="1600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ชั้นมัธยมศึกษาปีที่ </a:t>
            </a:r>
            <a:r>
              <a:rPr lang="en-US" sz="1600">
                <a:latin typeface="TH SarabunPSK" panose="020B0500040200020003" pitchFamily="34" charset="-34"/>
                <a:cs typeface="TH SarabunPSK" panose="020B0500040200020003" pitchFamily="34" charset="-34"/>
              </a:rPr>
              <a:t>3</a:t>
            </a:r>
            <a:endParaRPr lang="th-TH" sz="1600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>
        <c:manualLayout>
          <c:xMode val="edge"/>
          <c:yMode val="edge"/>
          <c:x val="0.11462368184398659"/>
          <c:y val="2.904565027093073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'8.ผล Onet '!$C$6</c:f>
              <c:strCache>
                <c:ptCount val="1"/>
                <c:pt idx="0">
                  <c:v>2561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'!$C$19,'8.ผล Onet '!$F$19,'8.ผล Onet '!$I$19,'8.ผล Onet '!$L$19,'8.ผล Onet '!$O$19)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05-41DA-9821-57FA01C7633D}"/>
            </c:ext>
          </c:extLst>
        </c:ser>
        <c:ser>
          <c:idx val="1"/>
          <c:order val="1"/>
          <c:tx>
            <c:strRef>
              <c:f>'8.ผล Onet '!$D$6</c:f>
              <c:strCache>
                <c:ptCount val="1"/>
                <c:pt idx="0">
                  <c:v>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'!$D$19,'8.ผล Onet '!$G$19,'8.ผล Onet '!$J$19,'8.ผล Onet '!$M$19,'8.ผล Onet '!$P$19)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05-41DA-9821-57FA01C7633D}"/>
            </c:ext>
          </c:extLst>
        </c:ser>
        <c:ser>
          <c:idx val="2"/>
          <c:order val="2"/>
          <c:tx>
            <c:strRef>
              <c:f>'8.ผล Onet '!$Q$5</c:f>
              <c:strCache>
                <c:ptCount val="1"/>
                <c:pt idx="0">
                  <c:v>ผลการพัฒนา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('8.ผล Onet '!$C$5,'8.ผล Onet '!$F$5,'8.ผล Onet '!$I$5,'8.ผล Onet '!$L$5,'8.ผล Onet '!$O$5)</c:f>
              <c:strCache>
                <c:ptCount val="5"/>
                <c:pt idx="0">
                  <c:v>    ภาษาไทย</c:v>
                </c:pt>
                <c:pt idx="1">
                  <c:v>  ภาษาอังกฤษ</c:v>
                </c:pt>
                <c:pt idx="2">
                  <c:v>   คณิตศาสตร์</c:v>
                </c:pt>
                <c:pt idx="3">
                  <c:v>  วิทยาศาสตร์</c:v>
                </c:pt>
                <c:pt idx="4">
                  <c:v>คะแนนรวมเฉลี่ย</c:v>
                </c:pt>
              </c:strCache>
            </c:strRef>
          </c:cat>
          <c:val>
            <c:numRef>
              <c:f>('8.ผล Onet '!$E$19,'8.ผล Onet '!$H$19,'8.ผล Onet '!$K$19,'8.ผล Onet '!$N$19,'8.ผล Onet '!$Q$19)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05-41DA-9821-57FA01C76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244544"/>
        <c:axId val="149262720"/>
      </c:barChart>
      <c:catAx>
        <c:axId val="14924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9262720"/>
        <c:crosses val="autoZero"/>
        <c:auto val="1"/>
        <c:lblAlgn val="ctr"/>
        <c:lblOffset val="100"/>
        <c:noMultiLvlLbl val="0"/>
      </c:catAx>
      <c:valAx>
        <c:axId val="149262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r>
                  <a:rPr lang="th-TH" sz="1400" b="1">
                    <a:latin typeface="TH SarabunPSK" panose="020B0500040200020003" pitchFamily="34" charset="-34"/>
                    <a:cs typeface="TH SarabunPSK" panose="020B0500040200020003" pitchFamily="34" charset="-34"/>
                  </a:rPr>
                  <a:t>คะแนนเฉลี่ย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05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2445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rgbClr val="99FF99"/>
    </a:solidFill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>
                <a:latin typeface="TH SarabunPSK" panose="020B0500040200020003" pitchFamily="34" charset="-34"/>
                <a:cs typeface="TH SarabunPSK" panose="020B0500040200020003" pitchFamily="34" charset="-34"/>
              </a:rPr>
              <a:t>คะแนนเฉลี่ยร้อยละผลการประเมินการทดสอบความสามารถพื้นฐานของผู้เรียนระดับชาติ</a:t>
            </a:r>
            <a:endParaRPr lang="th-TH" sz="1400" b="1" baseline="0">
              <a:latin typeface="TH SarabunPSK" panose="020B0500040200020003" pitchFamily="34" charset="-34"/>
              <a:cs typeface="TH SarabunPSK" panose="020B0500040200020003" pitchFamily="34" charset="-34"/>
            </a:endParaRPr>
          </a:p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ชั้นประถมศึกษาปีที่ 3  ปีการศึกษา 25</a:t>
            </a:r>
            <a:r>
              <a:rPr lang="en-US" sz="14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62</a:t>
            </a:r>
            <a:endParaRPr lang="th-TH" sz="1400" b="1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'7.ผล NT'!$B$8</c:f>
              <c:strCache>
                <c:ptCount val="1"/>
                <c:pt idx="0">
                  <c:v>ระดับโรงเรียน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('7.ผล NT'!$B$15,'7.ผล NT'!$B$16,'7.ผล NT'!$B$18,'7.ผล NT'!$L$5:$N$5)</c:f>
              <c:strCache>
                <c:ptCount val="4"/>
                <c:pt idx="0">
                  <c:v>ด้านภาษา</c:v>
                </c:pt>
                <c:pt idx="1">
                  <c:v>ด้านคำนวณ</c:v>
                </c:pt>
                <c:pt idx="2">
                  <c:v>รวมทั้ง 3 ด้าน</c:v>
                </c:pt>
                <c:pt idx="3">
                  <c:v>เฉลี่ยทั้ง 3 ด้าน</c:v>
                </c:pt>
              </c:strCache>
            </c:strRef>
          </c:cat>
          <c:val>
            <c:numRef>
              <c:f>('7.ผล NT'!$D$8,'7.ผล NT'!$G$8,'7.ผล NT'!$J$8,'7.ผล NT'!$M$8)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CB-4048-B9BE-EA20B53B5B3A}"/>
            </c:ext>
          </c:extLst>
        </c:ser>
        <c:ser>
          <c:idx val="1"/>
          <c:order val="1"/>
          <c:tx>
            <c:strRef>
              <c:f>'7.ผล NT'!$B$9</c:f>
              <c:strCache>
                <c:ptCount val="1"/>
                <c:pt idx="0">
                  <c:v>ระดับเขตพื้นที่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('7.ผล NT'!$D$9,'7.ผล NT'!$G$9,'7.ผล NT'!$J$9,'7.ผล NT'!$M$9)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CB-4048-B9BE-EA20B53B5B3A}"/>
            </c:ext>
          </c:extLst>
        </c:ser>
        <c:ser>
          <c:idx val="2"/>
          <c:order val="2"/>
          <c:tx>
            <c:strRef>
              <c:f>'7.ผล NT'!$B$10</c:f>
              <c:strCache>
                <c:ptCount val="1"/>
                <c:pt idx="0">
                  <c:v>ระดับประเทศ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('7.ผล NT'!$D$10,'7.ผล NT'!$G$10,'7.ผล NT'!$J$10,'7.ผล NT'!$M$10)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7CB-4048-B9BE-EA20B53B5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314176"/>
        <c:axId val="149315968"/>
      </c:barChart>
      <c:catAx>
        <c:axId val="149314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315968"/>
        <c:crosses val="autoZero"/>
        <c:auto val="1"/>
        <c:lblAlgn val="ctr"/>
        <c:lblOffset val="100"/>
        <c:noMultiLvlLbl val="0"/>
      </c:catAx>
      <c:valAx>
        <c:axId val="149315968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200" b="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3141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คะแนนเฉลี่ยร้อยละของจำนวนนักเรียนที่มีผลการประเมินการทดสอบความสามารถพื้นฐานของผู้เรียนระดับชาติ (</a:t>
            </a:r>
            <a:r>
              <a:rPr lang="en-US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NT</a:t>
            </a: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)  ชั้นประถมศึกษาปีที่ 3  ปีการศึกษา 25</a:t>
            </a:r>
            <a:r>
              <a:rPr lang="en-US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62</a:t>
            </a:r>
            <a:endParaRPr lang="th-TH" sz="1400" b="1" i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endParaRPr>
          </a:p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จำแนกตามระดับคุณภาพ</a:t>
            </a:r>
            <a:endParaRPr lang="th-TH" sz="1400" b="1">
              <a:effectLst/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>
        <c:manualLayout>
          <c:xMode val="edge"/>
          <c:yMode val="edge"/>
          <c:x val="0.13749716904116083"/>
          <c:y val="3.1651829871414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'7.ผล NT'!$B$15</c:f>
              <c:strCache>
                <c:ptCount val="1"/>
                <c:pt idx="0">
                  <c:v>ด้านภาษา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'7.ผล NT'!$G$14:$J$14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'7.ผล NT'!$G$15:$J$15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48-4BF9-B013-2C5EB8553BA1}"/>
            </c:ext>
          </c:extLst>
        </c:ser>
        <c:ser>
          <c:idx val="1"/>
          <c:order val="1"/>
          <c:tx>
            <c:strRef>
              <c:f>'7.ผล NT'!$B$16</c:f>
              <c:strCache>
                <c:ptCount val="1"/>
                <c:pt idx="0">
                  <c:v>ด้านคำนวณ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'7.ผล NT'!$G$16:$J$16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48-4BF9-B013-2C5EB8553BA1}"/>
            </c:ext>
          </c:extLst>
        </c:ser>
        <c:ser>
          <c:idx val="3"/>
          <c:order val="2"/>
          <c:tx>
            <c:strRef>
              <c:f>'7.ผล NT'!$B$17</c:f>
              <c:strCache>
                <c:ptCount val="1"/>
                <c:pt idx="0">
                  <c:v>ด้านเหตุผล</c:v>
                </c:pt>
              </c:strCache>
            </c:strRef>
          </c:tx>
          <c:invertIfNegative val="0"/>
          <c:val>
            <c:numRef>
              <c:f>'7.ผล NT'!$G$17:$J$17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48-4BF9-B013-2C5EB8553BA1}"/>
            </c:ext>
          </c:extLst>
        </c:ser>
        <c:ser>
          <c:idx val="2"/>
          <c:order val="3"/>
          <c:tx>
            <c:strRef>
              <c:f>'7.ผล NT'!$B$18</c:f>
              <c:strCache>
                <c:ptCount val="1"/>
                <c:pt idx="0">
                  <c:v>รวมทั้ง 3 ด้าน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'7.ผล NT'!$G$18:$J$18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048-4BF9-B013-2C5EB8553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34368"/>
        <c:axId val="149844352"/>
      </c:barChart>
      <c:catAx>
        <c:axId val="149834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844352"/>
        <c:crosses val="autoZero"/>
        <c:auto val="1"/>
        <c:lblAlgn val="ctr"/>
        <c:lblOffset val="100"/>
        <c:noMultiLvlLbl val="0"/>
      </c:catAx>
      <c:valAx>
        <c:axId val="149844352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834368"/>
        <c:crosses val="autoZero"/>
        <c:crossBetween val="between"/>
      </c:valAx>
    </c:plotArea>
    <c:legend>
      <c:legendPos val="r"/>
      <c:legendEntry>
        <c:idx val="2"/>
        <c:delete val="1"/>
      </c:legendEntry>
      <c:overlay val="0"/>
      <c:txPr>
        <a:bodyPr/>
        <a:lstStyle/>
        <a:p>
          <a:pPr>
            <a:defRPr sz="1400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itchFamily="34" charset="-34"/>
                <a:cs typeface="TH SarabunPSK" pitchFamily="34" charset="-34"/>
              </a:defRPr>
            </a:pPr>
            <a:r>
              <a:rPr lang="th-TH">
                <a:latin typeface="TH SarabunPSK" pitchFamily="34" charset="-34"/>
                <a:cs typeface="TH SarabunPSK" pitchFamily="34" charset="-34"/>
              </a:rPr>
              <a:t>เปรียบเทียบข้อมูลจำนวนนักเรียนปีการศึกษา</a:t>
            </a:r>
            <a:r>
              <a:rPr lang="th-TH" baseline="0">
                <a:latin typeface="TH SarabunPSK" pitchFamily="34" charset="-34"/>
                <a:cs typeface="TH SarabunPSK" pitchFamily="34" charset="-34"/>
              </a:rPr>
              <a:t> </a:t>
            </a:r>
            <a:r>
              <a:rPr lang="en-US" baseline="0">
                <a:latin typeface="TH SarabunPSK" pitchFamily="34" charset="-34"/>
                <a:cs typeface="TH SarabunPSK" pitchFamily="34" charset="-34"/>
              </a:rPr>
              <a:t>2560 - 2562</a:t>
            </a:r>
            <a:endParaRPr lang="en-US">
              <a:latin typeface="TH SarabunPSK" pitchFamily="34" charset="-34"/>
              <a:cs typeface="TH SarabunPSK" pitchFamily="34" charset="-34"/>
            </a:endParaRPr>
          </a:p>
        </c:rich>
      </c:tx>
      <c:layout>
        <c:manualLayout>
          <c:xMode val="edge"/>
          <c:yMode val="edge"/>
          <c:x val="0.14936741203435"/>
          <c:y val="0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'3.ข้อมูลนักเรียน'!$I$21</c:f>
              <c:strCache>
                <c:ptCount val="1"/>
                <c:pt idx="0">
                  <c:v>2560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('3.ข้อมูลนักเรียน'!$F$23,'3.ข้อมูลนักเรียน'!$M$23,'3.ข้อมูลนักเรียน'!$Q$23)</c:f>
              <c:strCache>
                <c:ptCount val="3"/>
                <c:pt idx="0">
                  <c:v>ปฐมวัย</c:v>
                </c:pt>
                <c:pt idx="1">
                  <c:v>ประถม</c:v>
                </c:pt>
                <c:pt idx="2">
                  <c:v>ม.ต้น</c:v>
                </c:pt>
              </c:strCache>
            </c:strRef>
          </c:cat>
          <c:val>
            <c:numRef>
              <c:f>('3.ข้อมูลนักเรียน'!$F$27,'3.ข้อมูลนักเรียน'!$M$27,'3.ข้อมูลนักเรียน'!$Q$27)</c:f>
              <c:numCache>
                <c:formatCode>General</c:formatCode>
                <c:ptCount val="3"/>
                <c:pt idx="0">
                  <c:v>47</c:v>
                </c:pt>
                <c:pt idx="1">
                  <c:v>122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DA-4EB8-96FF-40021AAA62C6}"/>
            </c:ext>
          </c:extLst>
        </c:ser>
        <c:ser>
          <c:idx val="1"/>
          <c:order val="1"/>
          <c:tx>
            <c:strRef>
              <c:f>'3.ข้อมูลนักเรียน'!$I$12</c:f>
              <c:strCache>
                <c:ptCount val="1"/>
                <c:pt idx="0">
                  <c:v>2561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7.0709558354779736E-3"/>
                  <c:y val="8.1217319355840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DA-4EB8-96FF-40021AAA62C6}"/>
                </c:ext>
              </c:extLst>
            </c:dLbl>
            <c:dLbl>
              <c:idx val="1"/>
              <c:layout>
                <c:manualLayout>
                  <c:x val="1.178492639246328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DA-4EB8-96FF-40021AAA62C6}"/>
                </c:ext>
              </c:extLst>
            </c:dLbl>
            <c:dLbl>
              <c:idx val="2"/>
              <c:layout>
                <c:manualLayout>
                  <c:x val="1.41419116709559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DA-4EB8-96FF-40021AAA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('3.ข้อมูลนักเรียน'!$F$23,'3.ข้อมูลนักเรียน'!$M$23,'3.ข้อมูลนักเรียน'!$Q$23)</c:f>
              <c:strCache>
                <c:ptCount val="3"/>
                <c:pt idx="0">
                  <c:v>ปฐมวัย</c:v>
                </c:pt>
                <c:pt idx="1">
                  <c:v>ประถม</c:v>
                </c:pt>
                <c:pt idx="2">
                  <c:v>ม.ต้น</c:v>
                </c:pt>
              </c:strCache>
            </c:strRef>
          </c:cat>
          <c:val>
            <c:numRef>
              <c:f>('3.ข้อมูลนักเรียน'!$F$18,'3.ข้อมูลนักเรียน'!$M$18,'3.ข้อมูลนักเรียน'!$Q$18)</c:f>
              <c:numCache>
                <c:formatCode>General</c:formatCode>
                <c:ptCount val="3"/>
                <c:pt idx="0">
                  <c:v>40</c:v>
                </c:pt>
                <c:pt idx="1">
                  <c:v>131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DA-4EB8-96FF-40021AAA62C6}"/>
            </c:ext>
          </c:extLst>
        </c:ser>
        <c:ser>
          <c:idx val="2"/>
          <c:order val="2"/>
          <c:tx>
            <c:strRef>
              <c:f>'3.ข้อมูลนักเรียน'!$I$2</c:f>
              <c:strCache>
                <c:ptCount val="1"/>
                <c:pt idx="0">
                  <c:v>2562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9.4279411139706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DA-4EB8-96FF-40021AAA62C6}"/>
                </c:ext>
              </c:extLst>
            </c:dLbl>
            <c:dLbl>
              <c:idx val="1"/>
              <c:layout>
                <c:manualLayout>
                  <c:x val="1.88558822279412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DA-4EB8-96FF-40021AAA62C6}"/>
                </c:ext>
              </c:extLst>
            </c:dLbl>
            <c:dLbl>
              <c:idx val="2"/>
              <c:layout>
                <c:manualLayout>
                  <c:x val="1.88558822279413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DA-4EB8-96FF-40021AAA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('3.ข้อมูลนักเรียน'!$F$23,'3.ข้อมูลนักเรียน'!$M$23,'3.ข้อมูลนักเรียน'!$Q$23)</c:f>
              <c:strCache>
                <c:ptCount val="3"/>
                <c:pt idx="0">
                  <c:v>ปฐมวัย</c:v>
                </c:pt>
                <c:pt idx="1">
                  <c:v>ประถม</c:v>
                </c:pt>
                <c:pt idx="2">
                  <c:v>ม.ต้น</c:v>
                </c:pt>
              </c:strCache>
            </c:strRef>
          </c:cat>
          <c:val>
            <c:numRef>
              <c:f>('3.ข้อมูลนักเรียน'!$F$9,'3.ข้อมูลนักเรียน'!$M$9,'3.ข้อมูลนักเรียน'!$Q$9)</c:f>
              <c:numCache>
                <c:formatCode>General</c:formatCode>
                <c:ptCount val="3"/>
                <c:pt idx="0">
                  <c:v>31</c:v>
                </c:pt>
                <c:pt idx="1">
                  <c:v>120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DDA-4EB8-96FF-40021AAA6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572032"/>
        <c:axId val="148573568"/>
        <c:axId val="0"/>
      </c:bar3DChart>
      <c:catAx>
        <c:axId val="14857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 b="1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48573568"/>
        <c:crosses val="autoZero"/>
        <c:auto val="1"/>
        <c:lblAlgn val="ctr"/>
        <c:lblOffset val="100"/>
        <c:noMultiLvlLbl val="0"/>
      </c:catAx>
      <c:valAx>
        <c:axId val="14857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4857203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>
              <a:latin typeface="TH SarabunPSK" pitchFamily="34" charset="-34"/>
              <a:cs typeface="TH SarabunPSK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ความสามารถด้านภาษา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(</a:t>
            </a:r>
            <a:r>
              <a:rPr lang="en-US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Literracy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)</a:t>
            </a:r>
            <a:endParaRPr lang="th-TH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'7.ผล NT'!$C$13:$F$13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'7.ผล NT'!$C$14:$F$14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'7.ผล NT'!$C$15:$F$15</c:f>
              <c:numCache>
                <c:formatCode>0.00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33.33</c:v>
                </c:pt>
                <c:pt idx="3">
                  <c:v>6.66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4E-40DE-966D-186650D440AE}"/>
            </c:ext>
          </c:extLst>
        </c:ser>
        <c:ser>
          <c:idx val="1"/>
          <c:order val="1"/>
          <c:tx>
            <c:strRef>
              <c:f>'7.ผล NT'!$G$13:$J$13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'7.ผล NT'!$G$15:$J$15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4E-40DE-966D-186650D44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880192"/>
        <c:axId val="149898368"/>
      </c:barChart>
      <c:catAx>
        <c:axId val="14988019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898368"/>
        <c:crosses val="autoZero"/>
        <c:auto val="1"/>
        <c:lblAlgn val="ctr"/>
        <c:lblOffset val="100"/>
        <c:noMultiLvlLbl val="0"/>
      </c:catAx>
      <c:valAx>
        <c:axId val="149898368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880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ความสามารถด้านคำนวณ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(</a:t>
            </a:r>
            <a:r>
              <a:rPr lang="en-US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Numeracy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)</a:t>
            </a:r>
            <a:endParaRPr lang="th-TH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'7.ผล NT'!$C$13:$F$13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'7.ผล NT'!$C$14:$F$14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'7.ผล NT'!$C$16:$F$16</c:f>
              <c:numCache>
                <c:formatCode>0.00</c:formatCode>
                <c:ptCount val="4"/>
                <c:pt idx="0">
                  <c:v>26.66</c:v>
                </c:pt>
                <c:pt idx="1">
                  <c:v>20</c:v>
                </c:pt>
                <c:pt idx="2">
                  <c:v>40</c:v>
                </c:pt>
                <c:pt idx="3">
                  <c:v>13.33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64-4A8C-805A-B046AAEBB5AF}"/>
            </c:ext>
          </c:extLst>
        </c:ser>
        <c:ser>
          <c:idx val="1"/>
          <c:order val="1"/>
          <c:tx>
            <c:strRef>
              <c:f>'7.ผล NT'!$G$13:$J$13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'7.ผล NT'!$G$16:$J$16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64-4A8C-805A-B046AAEBB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929344"/>
        <c:axId val="149935232"/>
      </c:barChart>
      <c:catAx>
        <c:axId val="1499293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935232"/>
        <c:crosses val="autoZero"/>
        <c:auto val="1"/>
        <c:lblAlgn val="ctr"/>
        <c:lblOffset val="100"/>
        <c:noMultiLvlLbl val="0"/>
      </c:catAx>
      <c:valAx>
        <c:axId val="149935232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929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3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ความสามารถด้านเหตุผล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(</a:t>
            </a:r>
            <a:r>
              <a:rPr lang="en-US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Reasoning ability</a:t>
            </a:r>
            <a:r>
              <a:rPr lang="th-TH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)</a:t>
            </a:r>
            <a:endParaRPr lang="th-TH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'7.ผล NT'!$C$13:$F$13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'7.ผล NT'!$C$14:$F$14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'7.ผล NT'!$C$18:$F$18</c:f>
              <c:numCache>
                <c:formatCode>0.00</c:formatCode>
                <c:ptCount val="4"/>
                <c:pt idx="0">
                  <c:v>26.66</c:v>
                </c:pt>
                <c:pt idx="1">
                  <c:v>33.33</c:v>
                </c:pt>
                <c:pt idx="2">
                  <c:v>26.66</c:v>
                </c:pt>
                <c:pt idx="3">
                  <c:v>13.33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91-43AE-B85F-33DC5085C8B1}"/>
            </c:ext>
          </c:extLst>
        </c:ser>
        <c:ser>
          <c:idx val="1"/>
          <c:order val="1"/>
          <c:tx>
            <c:strRef>
              <c:f>'7.ผล NT'!$G$13:$J$13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'7.ผล NT'!$G$18:$J$18</c:f>
              <c:numCache>
                <c:formatCode>0.00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991-43AE-B85F-33DC5085C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966208"/>
        <c:axId val="149976192"/>
      </c:barChart>
      <c:catAx>
        <c:axId val="1499662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976192"/>
        <c:crosses val="autoZero"/>
        <c:auto val="1"/>
        <c:lblAlgn val="ctr"/>
        <c:lblOffset val="100"/>
        <c:noMultiLvlLbl val="0"/>
      </c:catAx>
      <c:valAx>
        <c:axId val="149976192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9662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2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TH SarabunPSK" pitchFamily="34" charset="-34"/>
                <a:cs typeface="TH SarabunPSK" pitchFamily="34" charset="-34"/>
              </a:defRPr>
            </a:pPr>
            <a:r>
              <a:rPr lang="th-TH" sz="1600">
                <a:latin typeface="TH SarabunPSK" pitchFamily="34" charset="-34"/>
                <a:cs typeface="TH SarabunPSK" pitchFamily="34" charset="-34"/>
              </a:rPr>
              <a:t>ร้อยละของนักเรียนที่มีผลสัมฤทธิ์ทางการเรียนแต่ละรายวิชาในระดับ</a:t>
            </a:r>
            <a:r>
              <a:rPr lang="en-US" sz="1600">
                <a:latin typeface="TH SarabunPSK" pitchFamily="34" charset="-34"/>
                <a:cs typeface="TH SarabunPSK" pitchFamily="34" charset="-34"/>
              </a:rPr>
              <a:t> </a:t>
            </a:r>
            <a:r>
              <a:rPr lang="en-US" sz="1600" baseline="0">
                <a:latin typeface="TH SarabunPSK" pitchFamily="34" charset="-34"/>
                <a:cs typeface="TH SarabunPSK" pitchFamily="34" charset="-34"/>
              </a:rPr>
              <a:t>3</a:t>
            </a:r>
            <a:r>
              <a:rPr lang="th-TH" sz="1600" baseline="0">
                <a:latin typeface="TH SarabunPSK" pitchFamily="34" charset="-34"/>
                <a:cs typeface="TH SarabunPSK" pitchFamily="34" charset="-34"/>
              </a:rPr>
              <a:t> ขึ้นไป</a:t>
            </a:r>
            <a:endParaRPr lang="en-US" sz="1600" baseline="0">
              <a:latin typeface="TH SarabunPSK" pitchFamily="34" charset="-34"/>
              <a:cs typeface="TH SarabunPSK" pitchFamily="34" charset="-34"/>
            </a:endParaRPr>
          </a:p>
          <a:p>
            <a:pPr>
              <a:defRPr sz="1600">
                <a:latin typeface="TH SarabunPSK" pitchFamily="34" charset="-34"/>
                <a:cs typeface="TH SarabunPSK" pitchFamily="34" charset="-34"/>
              </a:defRPr>
            </a:pPr>
            <a:r>
              <a:rPr lang="th-TH" sz="1600" baseline="0">
                <a:latin typeface="TH SarabunPSK" pitchFamily="34" charset="-34"/>
                <a:cs typeface="TH SarabunPSK" pitchFamily="34" charset="-34"/>
              </a:rPr>
              <a:t>จำแนกตามระดับชั้น  ปีการศึกษา 256</a:t>
            </a:r>
            <a:r>
              <a:rPr lang="en-US" sz="1600" baseline="0">
                <a:latin typeface="TH SarabunPSK" pitchFamily="34" charset="-34"/>
                <a:cs typeface="TH SarabunPSK" pitchFamily="34" charset="-34"/>
              </a:rPr>
              <a:t>2</a:t>
            </a:r>
            <a:endParaRPr lang="en-US" sz="1600">
              <a:latin typeface="TH SarabunPSK" pitchFamily="34" charset="-34"/>
              <a:cs typeface="TH SarabunPSK" pitchFamily="34" charset="-34"/>
            </a:endParaRPr>
          </a:p>
        </c:rich>
      </c:tx>
      <c:layout/>
      <c:overlay val="0"/>
      <c:spPr>
        <a:noFill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'5.ผลสัมฤทธิ์'!$C$6</c:f>
              <c:strCache>
                <c:ptCount val="1"/>
                <c:pt idx="0">
                  <c:v>ภาษาไทย</c:v>
                </c:pt>
              </c:strCache>
            </c:strRef>
          </c:tx>
          <c:cat>
            <c:strRef>
              <c:f>('5.ผลสัมฤทธิ์'!$A$8:$A$13,'5.ผลสัมฤทธิ์'!$A$15:$A$17)</c:f>
              <c:strCache>
                <c:ptCount val="9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</c:strCache>
            </c:strRef>
          </c:cat>
          <c:val>
            <c:numRef>
              <c:f>('5.ผลสัมฤทธิ์'!$D$8:$D$13,'5.ผลสัมฤทธิ์'!$D$15:$D$17)</c:f>
              <c:numCache>
                <c:formatCode>0.00</c:formatCode>
                <c:ptCount val="9"/>
                <c:pt idx="0">
                  <c:v>80.952380952380949</c:v>
                </c:pt>
                <c:pt idx="1">
                  <c:v>88.461538461538467</c:v>
                </c:pt>
                <c:pt idx="2">
                  <c:v>53.333333333333336</c:v>
                </c:pt>
                <c:pt idx="3">
                  <c:v>80</c:v>
                </c:pt>
                <c:pt idx="4">
                  <c:v>64</c:v>
                </c:pt>
                <c:pt idx="5">
                  <c:v>55.555555555555557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4D-4B96-88E6-82E01BA79987}"/>
            </c:ext>
          </c:extLst>
        </c:ser>
        <c:ser>
          <c:idx val="1"/>
          <c:order val="1"/>
          <c:tx>
            <c:strRef>
              <c:f>'5.ผลสัมฤทธิ์'!$E$6</c:f>
              <c:strCache>
                <c:ptCount val="1"/>
                <c:pt idx="0">
                  <c:v>คณิตศาสตร์</c:v>
                </c:pt>
              </c:strCache>
            </c:strRef>
          </c:tx>
          <c:val>
            <c:numRef>
              <c:f>('5.ผลสัมฤทธิ์'!$F$8:$F$13,'5.ผลสัมฤทธิ์'!$F$15:$F$17)</c:f>
              <c:numCache>
                <c:formatCode>0.00</c:formatCode>
                <c:ptCount val="9"/>
                <c:pt idx="0">
                  <c:v>66.666666666666671</c:v>
                </c:pt>
                <c:pt idx="1">
                  <c:v>80.769230769230774</c:v>
                </c:pt>
                <c:pt idx="2">
                  <c:v>46.66</c:v>
                </c:pt>
                <c:pt idx="3">
                  <c:v>53.333333333333336</c:v>
                </c:pt>
                <c:pt idx="4">
                  <c:v>44</c:v>
                </c:pt>
                <c:pt idx="5">
                  <c:v>38.888888888888886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4D-4B96-88E6-82E01BA79987}"/>
            </c:ext>
          </c:extLst>
        </c:ser>
        <c:ser>
          <c:idx val="2"/>
          <c:order val="2"/>
          <c:tx>
            <c:strRef>
              <c:f>'5.ผลสัมฤทธิ์'!$G$6</c:f>
              <c:strCache>
                <c:ptCount val="1"/>
                <c:pt idx="0">
                  <c:v>วิทยาศาสตร์</c:v>
                </c:pt>
              </c:strCache>
            </c:strRef>
          </c:tx>
          <c:val>
            <c:numRef>
              <c:f>('5.ผลสัมฤทธิ์'!$H$8:$H$13,'5.ผลสัมฤทธิ์'!$H$15:$H$17)</c:f>
              <c:numCache>
                <c:formatCode>0.00</c:formatCode>
                <c:ptCount val="9"/>
                <c:pt idx="0">
                  <c:v>66.666666666666671</c:v>
                </c:pt>
                <c:pt idx="1">
                  <c:v>80.769230769230774</c:v>
                </c:pt>
                <c:pt idx="2">
                  <c:v>93.333333333333329</c:v>
                </c:pt>
                <c:pt idx="3">
                  <c:v>73.333333333333329</c:v>
                </c:pt>
                <c:pt idx="4">
                  <c:v>32</c:v>
                </c:pt>
                <c:pt idx="5">
                  <c:v>38.888888888888886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4D-4B96-88E6-82E01BA79987}"/>
            </c:ext>
          </c:extLst>
        </c:ser>
        <c:ser>
          <c:idx val="3"/>
          <c:order val="3"/>
          <c:tx>
            <c:strRef>
              <c:f>'5.ผลสัมฤทธิ์'!$I$6</c:f>
              <c:strCache>
                <c:ptCount val="1"/>
                <c:pt idx="0">
                  <c:v>สังคมศึกษาฯ</c:v>
                </c:pt>
              </c:strCache>
            </c:strRef>
          </c:tx>
          <c:val>
            <c:numRef>
              <c:f>('5.ผลสัมฤทธิ์'!$J$8:$J$13,'5.ผลสัมฤทธิ์'!$J$15:$J$17)</c:f>
              <c:numCache>
                <c:formatCode>0.00</c:formatCode>
                <c:ptCount val="9"/>
                <c:pt idx="0">
                  <c:v>66.666666666666671</c:v>
                </c:pt>
                <c:pt idx="1">
                  <c:v>88.461538461538467</c:v>
                </c:pt>
                <c:pt idx="2">
                  <c:v>93.333333333333329</c:v>
                </c:pt>
                <c:pt idx="3">
                  <c:v>93.333333333333329</c:v>
                </c:pt>
                <c:pt idx="4">
                  <c:v>76</c:v>
                </c:pt>
                <c:pt idx="5">
                  <c:v>72.222222222222229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54D-4B96-88E6-82E01BA79987}"/>
            </c:ext>
          </c:extLst>
        </c:ser>
        <c:ser>
          <c:idx val="4"/>
          <c:order val="4"/>
          <c:tx>
            <c:strRef>
              <c:f>'5.ผลสัมฤทธิ์'!$K$6</c:f>
              <c:strCache>
                <c:ptCount val="1"/>
                <c:pt idx="0">
                  <c:v>ประวัติศาสตร์</c:v>
                </c:pt>
              </c:strCache>
            </c:strRef>
          </c:tx>
          <c:val>
            <c:numRef>
              <c:f>('5.ผลสัมฤทธิ์'!$L$8:$L$13,'5.ผลสัมฤทธิ์'!$L$15:$L$17)</c:f>
              <c:numCache>
                <c:formatCode>0.00</c:formatCode>
                <c:ptCount val="9"/>
                <c:pt idx="0">
                  <c:v>76.19047619047619</c:v>
                </c:pt>
                <c:pt idx="1">
                  <c:v>88.461538461538467</c:v>
                </c:pt>
                <c:pt idx="2">
                  <c:v>73.333333333333329</c:v>
                </c:pt>
                <c:pt idx="3">
                  <c:v>80</c:v>
                </c:pt>
                <c:pt idx="4">
                  <c:v>68</c:v>
                </c:pt>
                <c:pt idx="5">
                  <c:v>50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54D-4B96-88E6-82E01BA79987}"/>
            </c:ext>
          </c:extLst>
        </c:ser>
        <c:ser>
          <c:idx val="5"/>
          <c:order val="5"/>
          <c:tx>
            <c:strRef>
              <c:f>'5.ผลสัมฤทธิ์'!$M$6</c:f>
              <c:strCache>
                <c:ptCount val="1"/>
                <c:pt idx="0">
                  <c:v>สุขศึกษาฯ</c:v>
                </c:pt>
              </c:strCache>
            </c:strRef>
          </c:tx>
          <c:val>
            <c:numRef>
              <c:f>('5.ผลสัมฤทธิ์'!$N$8:$N$13,'5.ผลสัมฤทธิ์'!$N$15:$N$17)</c:f>
              <c:numCache>
                <c:formatCode>0.00</c:formatCode>
                <c:ptCount val="9"/>
                <c:pt idx="0">
                  <c:v>76.19047619047619</c:v>
                </c:pt>
                <c:pt idx="1">
                  <c:v>88.461538461538467</c:v>
                </c:pt>
                <c:pt idx="2">
                  <c:v>93.333333333333329</c:v>
                </c:pt>
                <c:pt idx="3">
                  <c:v>86.666666666666671</c:v>
                </c:pt>
                <c:pt idx="4">
                  <c:v>96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54D-4B96-88E6-82E01BA79987}"/>
            </c:ext>
          </c:extLst>
        </c:ser>
        <c:ser>
          <c:idx val="6"/>
          <c:order val="6"/>
          <c:tx>
            <c:strRef>
              <c:f>'5.ผลสัมฤทธิ์'!$O$6</c:f>
              <c:strCache>
                <c:ptCount val="1"/>
                <c:pt idx="0">
                  <c:v>ศิลปะ ดนตรี</c:v>
                </c:pt>
              </c:strCache>
            </c:strRef>
          </c:tx>
          <c:val>
            <c:numRef>
              <c:f>('5.ผลสัมฤทธิ์'!$P$8:$P$13,'5.ผลสัมฤทธิ์'!$P$15:$P$17)</c:f>
              <c:numCache>
                <c:formatCode>0.00</c:formatCode>
                <c:ptCount val="9"/>
                <c:pt idx="0">
                  <c:v>76.19047619047619</c:v>
                </c:pt>
                <c:pt idx="1">
                  <c:v>88.461538461538467</c:v>
                </c:pt>
                <c:pt idx="2">
                  <c:v>100</c:v>
                </c:pt>
                <c:pt idx="3">
                  <c:v>66.666666666666671</c:v>
                </c:pt>
                <c:pt idx="4">
                  <c:v>96</c:v>
                </c:pt>
                <c:pt idx="5">
                  <c:v>77.777777777777771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54D-4B96-88E6-82E01BA79987}"/>
            </c:ext>
          </c:extLst>
        </c:ser>
        <c:ser>
          <c:idx val="7"/>
          <c:order val="7"/>
          <c:tx>
            <c:strRef>
              <c:f>'5.ผลสัมฤทธิ์'!$Q$6</c:f>
              <c:strCache>
                <c:ptCount val="1"/>
                <c:pt idx="0">
                  <c:v>การงานฯ</c:v>
                </c:pt>
              </c:strCache>
            </c:strRef>
          </c:tx>
          <c:val>
            <c:numRef>
              <c:f>('5.ผลสัมฤทธิ์'!$R$8:$R$13,'5.ผลสัมฤทธิ์'!$R$15:$R$17)</c:f>
              <c:numCache>
                <c:formatCode>0.00</c:formatCode>
                <c:ptCount val="9"/>
                <c:pt idx="0">
                  <c:v>76.19047619047619</c:v>
                </c:pt>
                <c:pt idx="1">
                  <c:v>84.615384615384613</c:v>
                </c:pt>
                <c:pt idx="2">
                  <c:v>93.333333333333329</c:v>
                </c:pt>
                <c:pt idx="3">
                  <c:v>100</c:v>
                </c:pt>
                <c:pt idx="4">
                  <c:v>92</c:v>
                </c:pt>
                <c:pt idx="5">
                  <c:v>94.444444444444443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654D-4B96-88E6-82E01BA79987}"/>
            </c:ext>
          </c:extLst>
        </c:ser>
        <c:ser>
          <c:idx val="8"/>
          <c:order val="8"/>
          <c:tx>
            <c:strRef>
              <c:f>'5.ผลสัมฤทธิ์'!$S$6</c:f>
              <c:strCache>
                <c:ptCount val="1"/>
                <c:pt idx="0">
                  <c:v>ภาษาอังกฤษ</c:v>
                </c:pt>
              </c:strCache>
            </c:strRef>
          </c:tx>
          <c:val>
            <c:numRef>
              <c:f>('5.ผลสัมฤทธิ์'!$T$8:$T$13,'5.ผลสัมฤทธิ์'!$T$15:$T$17)</c:f>
              <c:numCache>
                <c:formatCode>0.00</c:formatCode>
                <c:ptCount val="9"/>
                <c:pt idx="0">
                  <c:v>66.666666666666671</c:v>
                </c:pt>
                <c:pt idx="1">
                  <c:v>80.769230769230774</c:v>
                </c:pt>
                <c:pt idx="2">
                  <c:v>13.333333333333334</c:v>
                </c:pt>
                <c:pt idx="3">
                  <c:v>26.666666666666668</c:v>
                </c:pt>
                <c:pt idx="4">
                  <c:v>64</c:v>
                </c:pt>
                <c:pt idx="5">
                  <c:v>27.777777777777779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54D-4B96-88E6-82E01BA79987}"/>
            </c:ext>
          </c:extLst>
        </c:ser>
        <c:ser>
          <c:idx val="9"/>
          <c:order val="9"/>
          <c:tx>
            <c:strRef>
              <c:f>'5.ผลสัมฤทธิ์'!$U$6:$V$6</c:f>
              <c:strCache>
                <c:ptCount val="1"/>
                <c:pt idx="0">
                  <c:v>อังกฤษสื่อสาร</c:v>
                </c:pt>
              </c:strCache>
            </c:strRef>
          </c:tx>
          <c:val>
            <c:numRef>
              <c:f>('5.ผลสัมฤทธิ์'!$V$8:$V$13,'5.ผลสัมฤทธิ์'!$V$15:$V$17)</c:f>
              <c:numCache>
                <c:formatCode>0.00</c:formatCode>
                <c:ptCount val="9"/>
                <c:pt idx="0">
                  <c:v>66.666666666666671</c:v>
                </c:pt>
                <c:pt idx="1">
                  <c:v>76.92307692307692</c:v>
                </c:pt>
                <c:pt idx="2">
                  <c:v>60</c:v>
                </c:pt>
                <c:pt idx="3">
                  <c:v>66.666666666666671</c:v>
                </c:pt>
                <c:pt idx="4">
                  <c:v>68</c:v>
                </c:pt>
                <c:pt idx="5">
                  <c:v>72.222222222222229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54D-4B96-88E6-82E01BA79987}"/>
            </c:ext>
          </c:extLst>
        </c:ser>
        <c:ser>
          <c:idx val="10"/>
          <c:order val="10"/>
          <c:tx>
            <c:strRef>
              <c:f>'5.ผลสัมฤทธิ์'!$W$6:$X$6</c:f>
              <c:strCache>
                <c:ptCount val="1"/>
                <c:pt idx="0">
                  <c:v>เพิ่มเติม........</c:v>
                </c:pt>
              </c:strCache>
            </c:strRef>
          </c:tx>
          <c:val>
            <c:numRef>
              <c:f>('5.ผลสัมฤทธิ์'!$X$8:$X$13,'5.ผลสัมฤทธิ์'!$X$15:$X$17)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654D-4B96-88E6-82E01BA79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07968"/>
        <c:axId val="148309504"/>
      </c:lineChart>
      <c:catAx>
        <c:axId val="148307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600" b="1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48309504"/>
        <c:crosses val="autoZero"/>
        <c:auto val="1"/>
        <c:lblAlgn val="ctr"/>
        <c:lblOffset val="100"/>
        <c:noMultiLvlLbl val="0"/>
      </c:catAx>
      <c:valAx>
        <c:axId val="148309504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483079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th-TH" sz="1600" b="1" i="0" baseline="0">
                <a:effectLst/>
              </a:rPr>
              <a:t>ร้อยละของนักเรียนที่มีผลการประเมินคุณลักษณะอันพึงประสงค์</a:t>
            </a:r>
          </a:p>
          <a:p>
            <a:pPr>
              <a:defRPr sz="1600"/>
            </a:pPr>
            <a:r>
              <a:rPr lang="th-TH" sz="1600" b="1" i="0" baseline="0">
                <a:effectLst/>
              </a:rPr>
              <a:t>จำแนกตามระดับคุณภาพ  ปีการศึกษา </a:t>
            </a:r>
            <a:r>
              <a:rPr lang="en-US" sz="1600" b="1" i="0" baseline="0">
                <a:effectLst/>
              </a:rPr>
              <a:t>2562</a:t>
            </a:r>
            <a:r>
              <a:rPr lang="th-TH" sz="1600" b="1" i="0" baseline="0">
                <a:effectLst/>
              </a:rPr>
              <a:t>  </a:t>
            </a:r>
            <a:endParaRPr lang="th-TH" sz="16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'5.ผลสัมฤทธิ์'!$C$26</c:f>
              <c:strCache>
                <c:ptCount val="1"/>
                <c:pt idx="0">
                  <c:v>ดี่เยี่ยม</c:v>
                </c:pt>
              </c:strCache>
            </c:strRef>
          </c:tx>
          <c:invertIfNegative val="0"/>
          <c:cat>
            <c:strRef>
              <c:f>('5.ผลสัมฤทธิ์'!$A$28:$A$33,'5.ผลสัมฤทธิ์'!$A$35:$A$37,'5.ผลสัมฤทธิ์'!$A$39)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('5.ผลสัมฤทธิ์'!$D$28:$D$33,'5.ผลสัมฤทธิ์'!$D$35:$D$37,'5.ผลสัมฤทธิ์'!$D$39)</c:f>
              <c:numCache>
                <c:formatCode>0.00</c:formatCode>
                <c:ptCount val="10"/>
                <c:pt idx="0">
                  <c:v>38.095238095238095</c:v>
                </c:pt>
                <c:pt idx="1">
                  <c:v>30.76923076923077</c:v>
                </c:pt>
                <c:pt idx="2">
                  <c:v>53.333333333333336</c:v>
                </c:pt>
                <c:pt idx="3">
                  <c:v>33.333333333333336</c:v>
                </c:pt>
                <c:pt idx="4">
                  <c:v>88</c:v>
                </c:pt>
                <c:pt idx="5">
                  <c:v>22.222222222222221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45.833333333333336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2B-4FA3-8B3F-6A90638A5D46}"/>
            </c:ext>
          </c:extLst>
        </c:ser>
        <c:ser>
          <c:idx val="1"/>
          <c:order val="1"/>
          <c:tx>
            <c:strRef>
              <c:f>'5.ผลสัมฤทธิ์'!$E$26</c:f>
              <c:strCache>
                <c:ptCount val="1"/>
                <c:pt idx="0">
                  <c:v>ดี</c:v>
                </c:pt>
              </c:strCache>
            </c:strRef>
          </c:tx>
          <c:invertIfNegative val="0"/>
          <c:val>
            <c:numRef>
              <c:f>('5.ผลสัมฤทธิ์'!$F$28:$F$33,'5.ผลสัมฤทธิ์'!$F$35:$F$37,'5.ผลสัมฤทธิ์'!$F$39)</c:f>
              <c:numCache>
                <c:formatCode>0.00</c:formatCode>
                <c:ptCount val="10"/>
                <c:pt idx="0">
                  <c:v>42.857142857142854</c:v>
                </c:pt>
                <c:pt idx="1">
                  <c:v>69.230769230769226</c:v>
                </c:pt>
                <c:pt idx="2">
                  <c:v>46.666666666666664</c:v>
                </c:pt>
                <c:pt idx="3">
                  <c:v>66.666666666666671</c:v>
                </c:pt>
                <c:pt idx="4">
                  <c:v>12</c:v>
                </c:pt>
                <c:pt idx="5">
                  <c:v>77.777777777777771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50.833333333333336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72B-4FA3-8B3F-6A90638A5D46}"/>
            </c:ext>
          </c:extLst>
        </c:ser>
        <c:ser>
          <c:idx val="2"/>
          <c:order val="2"/>
          <c:tx>
            <c:strRef>
              <c:f>'5.ผลสัมฤทธิ์'!$G$26</c:f>
              <c:strCache>
                <c:ptCount val="1"/>
                <c:pt idx="0">
                  <c:v>ผ่าน</c:v>
                </c:pt>
              </c:strCache>
            </c:strRef>
          </c:tx>
          <c:invertIfNegative val="0"/>
          <c:val>
            <c:numRef>
              <c:f>('5.ผลสัมฤทธิ์'!$H$28:$H$33,'5.ผลสัมฤทธิ์'!$H$35:$H$37,'5.ผลสัมฤทธิ์'!$H$39)</c:f>
              <c:numCache>
                <c:formatCode>0.00</c:formatCode>
                <c:ptCount val="10"/>
                <c:pt idx="0">
                  <c:v>19.047619047619047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3.3333333333333335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72B-4FA3-8B3F-6A90638A5D46}"/>
            </c:ext>
          </c:extLst>
        </c:ser>
        <c:ser>
          <c:idx val="3"/>
          <c:order val="3"/>
          <c:tx>
            <c:strRef>
              <c:f>'5.ผลสัมฤทธิ์'!$I$26</c:f>
              <c:strCache>
                <c:ptCount val="1"/>
                <c:pt idx="0">
                  <c:v>ไม่ผ่าน</c:v>
                </c:pt>
              </c:strCache>
            </c:strRef>
          </c:tx>
          <c:invertIfNegative val="0"/>
          <c:val>
            <c:numRef>
              <c:f>('5.ผลสัมฤทธิ์'!$J$28:$J$33,'5.ผลสัมฤทธิ์'!$J$35:$J$37,'5.ผลสัมฤทธิ์'!$J$39)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72B-4FA3-8B3F-6A90638A5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8343424"/>
        <c:axId val="148345216"/>
      </c:barChart>
      <c:catAx>
        <c:axId val="1483434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148345216"/>
        <c:crosses val="autoZero"/>
        <c:auto val="1"/>
        <c:lblAlgn val="ctr"/>
        <c:lblOffset val="100"/>
        <c:noMultiLvlLbl val="0"/>
      </c:catAx>
      <c:valAx>
        <c:axId val="148345216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crossAx val="1483434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txPr>
    <a:bodyPr/>
    <a:lstStyle/>
    <a:p>
      <a:pPr>
        <a:defRPr sz="1400" b="1">
          <a:latin typeface="TH SarabunPSK" panose="020B0500040200020003" pitchFamily="34" charset="-34"/>
          <a:cs typeface="TH SarabunPSK" panose="020B0500040200020003" pitchFamily="34" charset="-34"/>
        </a:defRPr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th-TH" sz="1600" b="1" i="0" baseline="0">
                <a:effectLst/>
              </a:rPr>
              <a:t>ร้อยละของนักเรียนที่มีผลการประเมินการอ่าน คิดวิเคราะห์และเขียน</a:t>
            </a:r>
            <a:endParaRPr lang="th-TH" sz="1600">
              <a:effectLst/>
            </a:endParaRPr>
          </a:p>
          <a:p>
            <a:pPr>
              <a:defRPr sz="1600"/>
            </a:pPr>
            <a:r>
              <a:rPr lang="th-TH" sz="1600" b="1" i="0" baseline="0">
                <a:effectLst/>
              </a:rPr>
              <a:t>จำแนกตามระดับคุณภาพ  ปีการศึกษา </a:t>
            </a:r>
            <a:r>
              <a:rPr lang="en-US" sz="1600" b="1" i="0" baseline="0">
                <a:effectLst/>
              </a:rPr>
              <a:t>2562</a:t>
            </a:r>
            <a:r>
              <a:rPr lang="th-TH" sz="1600" b="1" i="0" baseline="0">
                <a:effectLst/>
              </a:rPr>
              <a:t>  </a:t>
            </a:r>
            <a:endParaRPr lang="th-TH" sz="16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'5.ผลสัมฤทธิ์'!$K$26:$L$26</c:f>
              <c:strCache>
                <c:ptCount val="1"/>
                <c:pt idx="0">
                  <c:v>ดี่เยี่ยม</c:v>
                </c:pt>
              </c:strCache>
            </c:strRef>
          </c:tx>
          <c:invertIfNegative val="0"/>
          <c:cat>
            <c:strRef>
              <c:f>('5.ผลสัมฤทธิ์'!$A$28:$A$33,'5.ผลสัมฤทธิ์'!$A$35:$A$37,'5.ผลสัมฤทธิ์'!$A$39)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('5.ผลสัมฤทธิ์'!$L$28:$L$33,'5.ผลสัมฤทธิ์'!$L$35:$L$37,'5.ผลสัมฤทธิ์'!$L$39)</c:f>
              <c:numCache>
                <c:formatCode>0.00</c:formatCode>
                <c:ptCount val="10"/>
                <c:pt idx="0">
                  <c:v>33.333333333333336</c:v>
                </c:pt>
                <c:pt idx="1">
                  <c:v>19.23076923076923</c:v>
                </c:pt>
                <c:pt idx="2">
                  <c:v>46.666666666666664</c:v>
                </c:pt>
                <c:pt idx="3">
                  <c:v>26.666666666666668</c:v>
                </c:pt>
                <c:pt idx="4">
                  <c:v>56</c:v>
                </c:pt>
                <c:pt idx="5">
                  <c:v>22.222222222222221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34.166666666666664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21-4BF2-BFC3-21A0D4C8CB05}"/>
            </c:ext>
          </c:extLst>
        </c:ser>
        <c:ser>
          <c:idx val="1"/>
          <c:order val="1"/>
          <c:tx>
            <c:strRef>
              <c:f>'5.ผลสัมฤทธิ์'!$M$26:$N$26</c:f>
              <c:strCache>
                <c:ptCount val="1"/>
                <c:pt idx="0">
                  <c:v>ดี</c:v>
                </c:pt>
              </c:strCache>
            </c:strRef>
          </c:tx>
          <c:invertIfNegative val="0"/>
          <c:cat>
            <c:strRef>
              <c:f>('5.ผลสัมฤทธิ์'!$A$28:$A$33,'5.ผลสัมฤทธิ์'!$A$35:$A$37,'5.ผลสัมฤทธิ์'!$A$39)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('5.ผลสัมฤทธิ์'!$N$28:$N$33,'5.ผลสัมฤทธิ์'!$N$35:$N$37,'5.ผลสัมฤทธิ์'!$N$39)</c:f>
              <c:numCache>
                <c:formatCode>0.00</c:formatCode>
                <c:ptCount val="10"/>
                <c:pt idx="0">
                  <c:v>38.095238095238095</c:v>
                </c:pt>
                <c:pt idx="1">
                  <c:v>69.230769230769226</c:v>
                </c:pt>
                <c:pt idx="2">
                  <c:v>33.333333333333336</c:v>
                </c:pt>
                <c:pt idx="3">
                  <c:v>53.333333333333336</c:v>
                </c:pt>
                <c:pt idx="4">
                  <c:v>32</c:v>
                </c:pt>
                <c:pt idx="5">
                  <c:v>38.888888888888886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21-4BF2-BFC3-21A0D4C8CB05}"/>
            </c:ext>
          </c:extLst>
        </c:ser>
        <c:ser>
          <c:idx val="2"/>
          <c:order val="2"/>
          <c:tx>
            <c:strRef>
              <c:f>'5.ผลสัมฤทธิ์'!$O$26:$P$26</c:f>
              <c:strCache>
                <c:ptCount val="1"/>
                <c:pt idx="0">
                  <c:v>ผ่าน</c:v>
                </c:pt>
              </c:strCache>
            </c:strRef>
          </c:tx>
          <c:invertIfNegative val="0"/>
          <c:cat>
            <c:strRef>
              <c:f>('5.ผลสัมฤทธิ์'!$A$28:$A$33,'5.ผลสัมฤทธิ์'!$A$35:$A$37,'5.ผลสัมฤทธิ์'!$A$39)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('5.ผลสัมฤทธิ์'!$P$28:$P$33,'5.ผลสัมฤทธิ์'!$P$35:$P$37,'5.ผลสัมฤทธิ์'!$P$39)</c:f>
              <c:numCache>
                <c:formatCode>0.00</c:formatCode>
                <c:ptCount val="10"/>
                <c:pt idx="0">
                  <c:v>28.571428571428573</c:v>
                </c:pt>
                <c:pt idx="1">
                  <c:v>11.538461538461538</c:v>
                </c:pt>
                <c:pt idx="2">
                  <c:v>20</c:v>
                </c:pt>
                <c:pt idx="3">
                  <c:v>20</c:v>
                </c:pt>
                <c:pt idx="4">
                  <c:v>12</c:v>
                </c:pt>
                <c:pt idx="5">
                  <c:v>38.888888888888886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21-4BF2-BFC3-21A0D4C8CB05}"/>
            </c:ext>
          </c:extLst>
        </c:ser>
        <c:ser>
          <c:idx val="3"/>
          <c:order val="3"/>
          <c:tx>
            <c:strRef>
              <c:f>'5.ผลสัมฤทธิ์'!$Q$26:$R$26</c:f>
              <c:strCache>
                <c:ptCount val="1"/>
                <c:pt idx="0">
                  <c:v>ไม่ผ่าน</c:v>
                </c:pt>
              </c:strCache>
            </c:strRef>
          </c:tx>
          <c:invertIfNegative val="0"/>
          <c:cat>
            <c:strRef>
              <c:f>('5.ผลสัมฤทธิ์'!$A$28:$A$33,'5.ผลสัมฤทธิ์'!$A$35:$A$37,'5.ผลสัมฤทธิ์'!$A$39)</c:f>
              <c:strCache>
                <c:ptCount val="10"/>
                <c:pt idx="0">
                  <c:v>ป.1</c:v>
                </c:pt>
                <c:pt idx="1">
                  <c:v>ป.2</c:v>
                </c:pt>
                <c:pt idx="2">
                  <c:v>ป.3</c:v>
                </c:pt>
                <c:pt idx="3">
                  <c:v>ป.4</c:v>
                </c:pt>
                <c:pt idx="4">
                  <c:v>ป.5</c:v>
                </c:pt>
                <c:pt idx="5">
                  <c:v>ป.6</c:v>
                </c:pt>
                <c:pt idx="6">
                  <c:v>ม.1</c:v>
                </c:pt>
                <c:pt idx="7">
                  <c:v>ม.2</c:v>
                </c:pt>
                <c:pt idx="8">
                  <c:v>ม.3</c:v>
                </c:pt>
                <c:pt idx="9">
                  <c:v>รวมทั้งสิ้น</c:v>
                </c:pt>
              </c:strCache>
            </c:strRef>
          </c:cat>
          <c:val>
            <c:numRef>
              <c:f>('5.ผลสัมฤทธิ์'!$R$28:$R$33,'5.ผลสัมฤทธิ์'!$R$35:$R$37,'5.ผลสัมฤทธิ์'!$R$39)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F21-4BF2-BFC3-21A0D4C8C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8465152"/>
        <c:axId val="148466688"/>
      </c:barChart>
      <c:catAx>
        <c:axId val="14846515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148466688"/>
        <c:crosses val="autoZero"/>
        <c:auto val="1"/>
        <c:lblAlgn val="ctr"/>
        <c:lblOffset val="100"/>
        <c:noMultiLvlLbl val="0"/>
      </c:catAx>
      <c:valAx>
        <c:axId val="148466688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crossAx val="1484651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txPr>
    <a:bodyPr/>
    <a:lstStyle/>
    <a:p>
      <a:pPr>
        <a:defRPr sz="1400" b="1">
          <a:latin typeface="TH SarabunPSK" panose="020B0500040200020003" pitchFamily="34" charset="-34"/>
          <a:cs typeface="TH SarabunPSK" panose="020B0500040200020003" pitchFamily="34" charset="-34"/>
        </a:defRPr>
      </a:pPr>
      <a:endParaRPr lang="th-TH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>
                <a:latin typeface="TH SarabunPSK" panose="020B0500040200020003" pitchFamily="34" charset="-34"/>
                <a:cs typeface="TH SarabunPSK" panose="020B0500040200020003" pitchFamily="34" charset="-34"/>
              </a:rPr>
              <a:t>คะแนนเฉลี่ยร้อยละผลการประเมินความสามารถด้านการอ่านของผู้เรียน (</a:t>
            </a:r>
            <a:r>
              <a:rPr lang="en-US" sz="1400" b="1">
                <a:latin typeface="TH SarabunPSK" panose="020B0500040200020003" pitchFamily="34" charset="-34"/>
                <a:cs typeface="TH SarabunPSK" panose="020B0500040200020003" pitchFamily="34" charset="-34"/>
              </a:rPr>
              <a:t>RT) </a:t>
            </a:r>
            <a:endParaRPr lang="th-TH" sz="1400" b="1">
              <a:latin typeface="TH SarabunPSK" panose="020B0500040200020003" pitchFamily="34" charset="-34"/>
              <a:cs typeface="TH SarabunPSK" panose="020B0500040200020003" pitchFamily="34" charset="-34"/>
            </a:endParaRPr>
          </a:p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ชั้นประถมศึกษาปีที่ 1 ปีการศึกษา 256</a:t>
            </a:r>
            <a:r>
              <a:rPr lang="en-US" sz="1400" b="1">
                <a:latin typeface="TH SarabunPSK" panose="020B0500040200020003" pitchFamily="34" charset="-34"/>
                <a:cs typeface="TH SarabunPSK" panose="020B0500040200020003" pitchFamily="34" charset="-34"/>
              </a:rPr>
              <a:t>2</a:t>
            </a:r>
            <a:endParaRPr lang="th-TH" sz="1400" b="1"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'6.ผล RT '!$B$8</c:f>
              <c:strCache>
                <c:ptCount val="1"/>
                <c:pt idx="0">
                  <c:v>ระดับโรงเรียน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('6.ผล RT '!$B$15,'6.ผล RT '!$B$16,'6.ผล RT '!$B$17)</c:f>
              <c:strCache>
                <c:ptCount val="3"/>
                <c:pt idx="0">
                  <c:v>การอ่านออกเสียง</c:v>
                </c:pt>
                <c:pt idx="1">
                  <c:v>การอ่านรู้เรื่อง</c:v>
                </c:pt>
                <c:pt idx="2">
                  <c:v>รวม 2 สมรรถนะ</c:v>
                </c:pt>
              </c:strCache>
            </c:strRef>
          </c:cat>
          <c:val>
            <c:numRef>
              <c:f>('6.ผล RT '!$D$8,'6.ผล RT '!$G$8,'6.ผล RT '!$J$8)</c:f>
              <c:numCache>
                <c:formatCode>0.00</c:formatCode>
                <c:ptCount val="3"/>
                <c:pt idx="0">
                  <c:v>75.150000000000006</c:v>
                </c:pt>
                <c:pt idx="1">
                  <c:v>79</c:v>
                </c:pt>
                <c:pt idx="2">
                  <c:v>77.069999999999993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F3-4D51-B498-FB47381F4DBB}"/>
            </c:ext>
          </c:extLst>
        </c:ser>
        <c:ser>
          <c:idx val="1"/>
          <c:order val="1"/>
          <c:tx>
            <c:strRef>
              <c:f>'6.ผล RT '!$B$9</c:f>
              <c:strCache>
                <c:ptCount val="1"/>
                <c:pt idx="0">
                  <c:v>ระดับเขตพื้นที่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('6.ผล RT '!$B$15,'6.ผล RT '!$B$16,'6.ผล RT '!$B$17)</c:f>
              <c:strCache>
                <c:ptCount val="3"/>
                <c:pt idx="0">
                  <c:v>การอ่านออกเสียง</c:v>
                </c:pt>
                <c:pt idx="1">
                  <c:v>การอ่านรู้เรื่อง</c:v>
                </c:pt>
                <c:pt idx="2">
                  <c:v>รวม 2 สมรรถนะ</c:v>
                </c:pt>
              </c:strCache>
            </c:strRef>
          </c:cat>
          <c:val>
            <c:numRef>
              <c:f>('6.ผล RT '!$D$9,'6.ผล RT '!$G$9,'6.ผล RT '!$J$9)</c:f>
              <c:numCache>
                <c:formatCode>0.00</c:formatCode>
                <c:ptCount val="3"/>
                <c:pt idx="0">
                  <c:v>70.83</c:v>
                </c:pt>
                <c:pt idx="1">
                  <c:v>75.67</c:v>
                </c:pt>
                <c:pt idx="2">
                  <c:v>73.25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DF3-4D51-B498-FB47381F4DBB}"/>
            </c:ext>
          </c:extLst>
        </c:ser>
        <c:ser>
          <c:idx val="2"/>
          <c:order val="2"/>
          <c:tx>
            <c:strRef>
              <c:f>'6.ผล RT '!$B$10</c:f>
              <c:strCache>
                <c:ptCount val="1"/>
                <c:pt idx="0">
                  <c:v>ระดับประเทศ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('6.ผล RT '!$B$15,'6.ผล RT '!$B$16,'6.ผล RT '!$B$17)</c:f>
              <c:strCache>
                <c:ptCount val="3"/>
                <c:pt idx="0">
                  <c:v>การอ่านออกเสียง</c:v>
                </c:pt>
                <c:pt idx="1">
                  <c:v>การอ่านรู้เรื่อง</c:v>
                </c:pt>
                <c:pt idx="2">
                  <c:v>รวม 2 สมรรถนะ</c:v>
                </c:pt>
              </c:strCache>
            </c:strRef>
          </c:cat>
          <c:val>
            <c:numRef>
              <c:f>('6.ผล RT '!$D$10,'6.ผล RT '!$G$10,'6.ผล RT '!$J$10)</c:f>
              <c:numCache>
                <c:formatCode>0.00</c:formatCode>
                <c:ptCount val="3"/>
                <c:pt idx="0">
                  <c:v>68.5</c:v>
                </c:pt>
                <c:pt idx="1">
                  <c:v>72.81</c:v>
                </c:pt>
                <c:pt idx="2">
                  <c:v>70.66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DF3-4D51-B498-FB47381F4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495744"/>
        <c:axId val="148395136"/>
      </c:barChart>
      <c:catAx>
        <c:axId val="148495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395136"/>
        <c:crosses val="autoZero"/>
        <c:auto val="1"/>
        <c:lblAlgn val="ctr"/>
        <c:lblOffset val="100"/>
        <c:noMultiLvlLbl val="0"/>
      </c:catAx>
      <c:valAx>
        <c:axId val="14839513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200" b="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4957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</c:dTable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คะแนนเฉลี่ยร้อยละของจำนวนนักเรียนที่มีผลการประเมินความสามารถ</a:t>
            </a:r>
          </a:p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ด้านการอ่านของผู้เรียน (</a:t>
            </a:r>
            <a:r>
              <a:rPr lang="en-US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RT) </a:t>
            </a: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ชั้นประถมศึกษาปีที่ 1 </a:t>
            </a:r>
          </a:p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ปีการศึกษา 256</a:t>
            </a:r>
            <a:r>
              <a:rPr lang="en-US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2</a:t>
            </a:r>
            <a:r>
              <a:rPr lang="th-TH" sz="1400" b="1" i="0" baseline="0">
                <a:effectLst/>
                <a:latin typeface="TH SarabunPSK" panose="020B0500040200020003" pitchFamily="34" charset="-34"/>
                <a:cs typeface="TH SarabunPSK" panose="020B0500040200020003" pitchFamily="34" charset="-34"/>
              </a:rPr>
              <a:t>  จำแนกตามระดับคุณภาพ</a:t>
            </a:r>
            <a:endParaRPr lang="th-TH" sz="1400" b="1">
              <a:effectLst/>
              <a:latin typeface="TH SarabunPSK" panose="020B0500040200020003" pitchFamily="34" charset="-34"/>
              <a:cs typeface="TH SarabunPSK" panose="020B0500040200020003" pitchFamily="34" charset="-34"/>
            </a:endParaRPr>
          </a:p>
        </c:rich>
      </c:tx>
      <c:layout>
        <c:manualLayout>
          <c:xMode val="edge"/>
          <c:yMode val="edge"/>
          <c:x val="0.17472802810643434"/>
          <c:y val="3.165186653753709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'6.ผล RT '!$B$15</c:f>
              <c:strCache>
                <c:ptCount val="1"/>
                <c:pt idx="0">
                  <c:v>การอ่านออกเสียง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'!$G$14:$J$14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'!$G$15:$J$15</c:f>
              <c:numCache>
                <c:formatCode>0.00</c:formatCode>
                <c:ptCount val="4"/>
                <c:pt idx="0">
                  <c:v>50</c:v>
                </c:pt>
                <c:pt idx="1">
                  <c:v>18.75</c:v>
                </c:pt>
                <c:pt idx="2">
                  <c:v>25</c:v>
                </c:pt>
                <c:pt idx="3">
                  <c:v>6.25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B1-4FBB-B15F-8BFE2234021E}"/>
            </c:ext>
          </c:extLst>
        </c:ser>
        <c:ser>
          <c:idx val="1"/>
          <c:order val="1"/>
          <c:tx>
            <c:strRef>
              <c:f>'6.ผล RT '!$B$16</c:f>
              <c:strCache>
                <c:ptCount val="1"/>
                <c:pt idx="0">
                  <c:v>การอ่านรู้เรื่อง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'!$G$14:$J$14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'!$G$16:$J$16</c:f>
              <c:numCache>
                <c:formatCode>0.00</c:formatCode>
                <c:ptCount val="4"/>
                <c:pt idx="0">
                  <c:v>62.5</c:v>
                </c:pt>
                <c:pt idx="1">
                  <c:v>12.5</c:v>
                </c:pt>
                <c:pt idx="2">
                  <c:v>25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B1-4FBB-B15F-8BFE2234021E}"/>
            </c:ext>
          </c:extLst>
        </c:ser>
        <c:ser>
          <c:idx val="2"/>
          <c:order val="2"/>
          <c:tx>
            <c:strRef>
              <c:f>'6.ผล RT '!$B$17</c:f>
              <c:strCache>
                <c:ptCount val="1"/>
                <c:pt idx="0">
                  <c:v>รวม 2 สมรรถนะ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'!$G$14:$J$14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'!$G$17:$J$17</c:f>
              <c:numCache>
                <c:formatCode>0.00</c:formatCode>
                <c:ptCount val="4"/>
                <c:pt idx="0">
                  <c:v>50</c:v>
                </c:pt>
                <c:pt idx="1">
                  <c:v>18.75</c:v>
                </c:pt>
                <c:pt idx="2">
                  <c:v>31.25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B1-4FBB-B15F-8BFE22340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436480"/>
        <c:axId val="148438016"/>
      </c:barChart>
      <c:catAx>
        <c:axId val="14843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438016"/>
        <c:crosses val="autoZero"/>
        <c:auto val="1"/>
        <c:lblAlgn val="ctr"/>
        <c:lblOffset val="100"/>
        <c:noMultiLvlLbl val="0"/>
      </c:catAx>
      <c:valAx>
        <c:axId val="14843801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4364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ผลประเมินการอ่านออกเสียง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'6.ผล RT 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'!$C$15:$F$15</c:f>
              <c:numCache>
                <c:formatCode>0.00</c:formatCode>
                <c:ptCount val="4"/>
                <c:pt idx="0">
                  <c:v>66.66</c:v>
                </c:pt>
                <c:pt idx="1">
                  <c:v>33.33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AF-4551-9545-9CA9CA96CE0D}"/>
            </c:ext>
          </c:extLst>
        </c:ser>
        <c:ser>
          <c:idx val="1"/>
          <c:order val="1"/>
          <c:tx>
            <c:strRef>
              <c:f>'6.ผล RT 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'!$G$15:$J$15</c:f>
              <c:numCache>
                <c:formatCode>0.00</c:formatCode>
                <c:ptCount val="4"/>
                <c:pt idx="0">
                  <c:v>50</c:v>
                </c:pt>
                <c:pt idx="1">
                  <c:v>18.75</c:v>
                </c:pt>
                <c:pt idx="2">
                  <c:v>25</c:v>
                </c:pt>
                <c:pt idx="3">
                  <c:v>6.25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AF-4551-9545-9CA9CA96C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8993536"/>
        <c:axId val="148995072"/>
      </c:barChart>
      <c:catAx>
        <c:axId val="1489935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995072"/>
        <c:crosses val="autoZero"/>
        <c:auto val="1"/>
        <c:lblAlgn val="ctr"/>
        <c:lblOffset val="100"/>
        <c:noMultiLvlLbl val="0"/>
      </c:catAx>
      <c:valAx>
        <c:axId val="148995072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8993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r>
              <a:rPr lang="th-TH">
                <a:latin typeface="TH SarabunPSK" panose="020B0500040200020003" pitchFamily="34" charset="-34"/>
                <a:cs typeface="TH SarabunPSK" panose="020B0500040200020003" pitchFamily="34" charset="-34"/>
              </a:rPr>
              <a:t>ผลประเมินการอ่านรู้เรื่อง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'6.ผล RT '!$C$13:$F$13</c:f>
              <c:strCache>
                <c:ptCount val="1"/>
                <c:pt idx="0">
                  <c:v>ร้อยละของจำนวนนักเรียน ปี 2561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'!$C$16:$F$16</c:f>
              <c:numCache>
                <c:formatCode>0.00</c:formatCode>
                <c:ptCount val="4"/>
                <c:pt idx="0">
                  <c:v>79.16</c:v>
                </c:pt>
                <c:pt idx="1">
                  <c:v>20.83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43-47E5-8FE0-BEF173331D82}"/>
            </c:ext>
          </c:extLst>
        </c:ser>
        <c:ser>
          <c:idx val="1"/>
          <c:order val="1"/>
          <c:tx>
            <c:strRef>
              <c:f>'6.ผล RT '!$G$13:$J$13</c:f>
              <c:strCache>
                <c:ptCount val="1"/>
                <c:pt idx="0">
                  <c:v>ร้อยละของจำนวนนักเรียน ปี 2562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H SarabunPSK" panose="020B0500040200020003" pitchFamily="34" charset="-34"/>
                    <a:cs typeface="TH SarabunPSK" panose="020B0500040200020003" pitchFamily="34" charset="-34"/>
                  </a:defRPr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'6.ผล RT '!$C$14:$F$14</c:f>
              <c:strCache>
                <c:ptCount val="4"/>
                <c:pt idx="0">
                  <c:v>ดีมาก</c:v>
                </c:pt>
                <c:pt idx="1">
                  <c:v>ดี</c:v>
                </c:pt>
                <c:pt idx="2">
                  <c:v>พอใช้</c:v>
                </c:pt>
                <c:pt idx="3">
                  <c:v>ปรับปรุง</c:v>
                </c:pt>
              </c:strCache>
            </c:strRef>
          </c:cat>
          <c:val>
            <c:numRef>
              <c:f>'6.ผล RT '!$G$16:$J$16</c:f>
              <c:numCache>
                <c:formatCode>0.00</c:formatCode>
                <c:ptCount val="4"/>
                <c:pt idx="0">
                  <c:v>62.5</c:v>
                </c:pt>
                <c:pt idx="1">
                  <c:v>12.5</c:v>
                </c:pt>
                <c:pt idx="2">
                  <c:v>25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43-47E5-8FE0-BEF173331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49063168"/>
        <c:axId val="149064704"/>
      </c:barChart>
      <c:catAx>
        <c:axId val="1490631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064704"/>
        <c:crosses val="autoZero"/>
        <c:auto val="1"/>
        <c:lblAlgn val="ctr"/>
        <c:lblOffset val="100"/>
        <c:noMultiLvlLbl val="0"/>
      </c:catAx>
      <c:valAx>
        <c:axId val="149064704"/>
        <c:scaling>
          <c:orientation val="minMax"/>
        </c:scaling>
        <c:delete val="0"/>
        <c:axPos val="b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 b="1">
                <a:latin typeface="TH SarabunPSK" panose="020B0500040200020003" pitchFamily="34" charset="-34"/>
                <a:cs typeface="TH SarabunPSK" panose="020B0500040200020003" pitchFamily="34" charset="-34"/>
              </a:defRPr>
            </a:pPr>
            <a:endParaRPr lang="th-TH"/>
          </a:p>
        </c:txPr>
        <c:crossAx val="1490631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400" b="1">
              <a:latin typeface="TH SarabunPSK" panose="020B0500040200020003" pitchFamily="34" charset="-34"/>
              <a:cs typeface="TH SarabunPSK" panose="020B0500040200020003" pitchFamily="34" charset="-34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accent3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264583</xdr:rowOff>
    </xdr:from>
    <xdr:to>
      <xdr:col>7</xdr:col>
      <xdr:colOff>650875</xdr:colOff>
      <xdr:row>10</xdr:row>
      <xdr:rowOff>32106</xdr:rowOff>
    </xdr:to>
    <xdr:sp macro="" textlink="">
      <xdr:nvSpPr>
        <xdr:cNvPr id="5" name="TextBox 1"/>
        <xdr:cNvSpPr txBox="1"/>
      </xdr:nvSpPr>
      <xdr:spPr>
        <a:xfrm>
          <a:off x="9407275" y="746184"/>
          <a:ext cx="2705707" cy="2218338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เกณฑ์การตัดสินคุณภาพของมาตรฐาน 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มี 5 ระดับ ดังนี้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5    คือ    ยอดเยี่ยม</a:t>
          </a:r>
        </a:p>
        <a:p>
          <a:pPr>
            <a:spcAft>
              <a:spcPts val="0"/>
            </a:spcAft>
          </a:pPr>
          <a:r>
            <a:rPr lang="th-TH" sz="1800" b="1" baseline="0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4    คือ    ดีเลิศ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3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ดี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2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ปานกลาง</a:t>
          </a: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1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กำลังพัฒนา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264583</xdr:rowOff>
    </xdr:from>
    <xdr:to>
      <xdr:col>8</xdr:col>
      <xdr:colOff>650875</xdr:colOff>
      <xdr:row>9</xdr:row>
      <xdr:rowOff>190499</xdr:rowOff>
    </xdr:to>
    <xdr:sp macro="" textlink="">
      <xdr:nvSpPr>
        <xdr:cNvPr id="2" name="TextBox 1"/>
        <xdr:cNvSpPr txBox="1"/>
      </xdr:nvSpPr>
      <xdr:spPr>
        <a:xfrm>
          <a:off x="8477250" y="846666"/>
          <a:ext cx="2714625" cy="2328333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เกณฑ์การตัดสินคุณภาพของมาตรฐาน 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มี 5 ระดับ ดังนี้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5    คือ    ยอดเยี่ยม</a:t>
          </a:r>
        </a:p>
        <a:p>
          <a:pPr>
            <a:spcAft>
              <a:spcPts val="0"/>
            </a:spcAft>
          </a:pPr>
          <a:r>
            <a:rPr lang="th-TH" sz="1800" b="1" baseline="0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4    คือ    ดีเลิศ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3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ดี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2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ปานกลาง</a:t>
          </a:r>
        </a:p>
        <a:p>
          <a:pPr>
            <a:spcAft>
              <a:spcPts val="0"/>
            </a:spcAft>
          </a:pP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 ระดับ </a:t>
          </a:r>
          <a:r>
            <a:rPr lang="en-US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1</a:t>
          </a:r>
          <a:r>
            <a:rPr lang="th-TH" sz="1800" b="1">
              <a:solidFill>
                <a:srgbClr val="000000"/>
              </a:solidFill>
              <a:effectLst/>
              <a:latin typeface="TH SarabunPSK" pitchFamily="34" charset="-34"/>
              <a:ea typeface="Times New Roman"/>
              <a:cs typeface="TH SarabunPSK" pitchFamily="34" charset="-34"/>
            </a:rPr>
            <a:t>    คือ    กำลังพัฒนา</a:t>
          </a:r>
          <a:endParaRPr lang="en-US" sz="1200">
            <a:effectLst/>
            <a:latin typeface="TH SarabunPSK" pitchFamily="34" charset="-34"/>
            <a:ea typeface="Times New Roman"/>
            <a:cs typeface="TH SarabunPSK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507998</xdr:colOff>
      <xdr:row>20</xdr:row>
      <xdr:rowOff>74085</xdr:rowOff>
    </xdr:from>
    <xdr:to>
      <xdr:col>6</xdr:col>
      <xdr:colOff>455084</xdr:colOff>
      <xdr:row>31</xdr:row>
      <xdr:rowOff>105834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86</xdr:row>
      <xdr:rowOff>5953</xdr:rowOff>
    </xdr:from>
    <xdr:to>
      <xdr:col>6</xdr:col>
      <xdr:colOff>280459</xdr:colOff>
      <xdr:row>97</xdr:row>
      <xdr:rowOff>74264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135</xdr:row>
      <xdr:rowOff>168274</xdr:rowOff>
    </xdr:from>
    <xdr:to>
      <xdr:col>6</xdr:col>
      <xdr:colOff>571499</xdr:colOff>
      <xdr:row>162</xdr:row>
      <xdr:rowOff>23812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199761</xdr:colOff>
      <xdr:row>167</xdr:row>
      <xdr:rowOff>164304</xdr:rowOff>
    </xdr:from>
    <xdr:to>
      <xdr:col>6</xdr:col>
      <xdr:colOff>508001</xdr:colOff>
      <xdr:row>191</xdr:row>
      <xdr:rowOff>83343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180975</xdr:colOff>
      <xdr:row>201</xdr:row>
      <xdr:rowOff>180974</xdr:rowOff>
    </xdr:from>
    <xdr:to>
      <xdr:col>6</xdr:col>
      <xdr:colOff>628650</xdr:colOff>
      <xdr:row>224</xdr:row>
      <xdr:rowOff>66675</xdr:rowOff>
    </xdr:to>
    <xdr:graphicFrame macro="">
      <xdr:nvGraphicFramePr>
        <xdr:cNvPr id="3" name="แผนภูมิ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228601</xdr:colOff>
      <xdr:row>265</xdr:row>
      <xdr:rowOff>142875</xdr:rowOff>
    </xdr:from>
    <xdr:to>
      <xdr:col>6</xdr:col>
      <xdr:colOff>466725</xdr:colOff>
      <xdr:row>276</xdr:row>
      <xdr:rowOff>412750</xdr:rowOff>
    </xdr:to>
    <xdr:graphicFrame macro="">
      <xdr:nvGraphicFramePr>
        <xdr:cNvPr id="7" name="แผนภูมิ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300435</xdr:colOff>
      <xdr:row>277</xdr:row>
      <xdr:rowOff>92935</xdr:rowOff>
    </xdr:from>
    <xdr:to>
      <xdr:col>6</xdr:col>
      <xdr:colOff>490935</xdr:colOff>
      <xdr:row>289</xdr:row>
      <xdr:rowOff>224842</xdr:rowOff>
    </xdr:to>
    <xdr:graphicFrame macro="">
      <xdr:nvGraphicFramePr>
        <xdr:cNvPr id="8" name="แผนภูมิ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258535</xdr:colOff>
      <xdr:row>307</xdr:row>
      <xdr:rowOff>29935</xdr:rowOff>
    </xdr:from>
    <xdr:to>
      <xdr:col>6</xdr:col>
      <xdr:colOff>458560</xdr:colOff>
      <xdr:row>321</xdr:row>
      <xdr:rowOff>199160</xdr:rowOff>
    </xdr:to>
    <xdr:graphicFrame macro="">
      <xdr:nvGraphicFramePr>
        <xdr:cNvPr id="9" name="แผนภูมิ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257175</xdr:colOff>
      <xdr:row>327</xdr:row>
      <xdr:rowOff>29634</xdr:rowOff>
    </xdr:from>
    <xdr:to>
      <xdr:col>6</xdr:col>
      <xdr:colOff>457200</xdr:colOff>
      <xdr:row>341</xdr:row>
      <xdr:rowOff>46089</xdr:rowOff>
    </xdr:to>
    <xdr:graphicFrame macro="">
      <xdr:nvGraphicFramePr>
        <xdr:cNvPr id="10" name="แผนภูมิ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283153</xdr:colOff>
      <xdr:row>341</xdr:row>
      <xdr:rowOff>168309</xdr:rowOff>
    </xdr:from>
    <xdr:to>
      <xdr:col>6</xdr:col>
      <xdr:colOff>483178</xdr:colOff>
      <xdr:row>354</xdr:row>
      <xdr:rowOff>182068</xdr:rowOff>
    </xdr:to>
    <xdr:graphicFrame macro="">
      <xdr:nvGraphicFramePr>
        <xdr:cNvPr id="11" name="แผนภูมิ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31750</xdr:colOff>
      <xdr:row>460</xdr:row>
      <xdr:rowOff>142876</xdr:rowOff>
    </xdr:from>
    <xdr:to>
      <xdr:col>6</xdr:col>
      <xdr:colOff>629879</xdr:colOff>
      <xdr:row>478</xdr:row>
      <xdr:rowOff>193477</xdr:rowOff>
    </xdr:to>
    <xdr:graphicFrame macro="">
      <xdr:nvGraphicFramePr>
        <xdr:cNvPr id="12" name="แผนภูมิ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44649</xdr:colOff>
      <xdr:row>487</xdr:row>
      <xdr:rowOff>61931</xdr:rowOff>
    </xdr:from>
    <xdr:to>
      <xdr:col>6</xdr:col>
      <xdr:colOff>606247</xdr:colOff>
      <xdr:row>505</xdr:row>
      <xdr:rowOff>327422</xdr:rowOff>
    </xdr:to>
    <xdr:graphicFrame macro="">
      <xdr:nvGraphicFramePr>
        <xdr:cNvPr id="13" name="แผนภูมิ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231806</xdr:colOff>
      <xdr:row>514</xdr:row>
      <xdr:rowOff>238438</xdr:rowOff>
    </xdr:from>
    <xdr:to>
      <xdr:col>6</xdr:col>
      <xdr:colOff>536606</xdr:colOff>
      <xdr:row>528</xdr:row>
      <xdr:rowOff>62414</xdr:rowOff>
    </xdr:to>
    <xdr:graphicFrame macro="">
      <xdr:nvGraphicFramePr>
        <xdr:cNvPr id="14" name="แผนภูมิ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190501</xdr:colOff>
      <xdr:row>234</xdr:row>
      <xdr:rowOff>170524</xdr:rowOff>
    </xdr:from>
    <xdr:to>
      <xdr:col>6</xdr:col>
      <xdr:colOff>518583</xdr:colOff>
      <xdr:row>247</xdr:row>
      <xdr:rowOff>85725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179917</xdr:colOff>
      <xdr:row>249</xdr:row>
      <xdr:rowOff>158220</xdr:rowOff>
    </xdr:from>
    <xdr:to>
      <xdr:col>6</xdr:col>
      <xdr:colOff>508000</xdr:colOff>
      <xdr:row>261</xdr:row>
      <xdr:rowOff>153459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179917</xdr:colOff>
      <xdr:row>110</xdr:row>
      <xdr:rowOff>116416</xdr:rowOff>
    </xdr:from>
    <xdr:to>
      <xdr:col>6</xdr:col>
      <xdr:colOff>571500</xdr:colOff>
      <xdr:row>128</xdr:row>
      <xdr:rowOff>42333</xdr:rowOff>
    </xdr:to>
    <xdr:graphicFrame macro="">
      <xdr:nvGraphicFramePr>
        <xdr:cNvPr id="16" name="แผนภูมิ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185621</xdr:colOff>
      <xdr:row>531</xdr:row>
      <xdr:rowOff>140666</xdr:rowOff>
    </xdr:from>
    <xdr:to>
      <xdr:col>6</xdr:col>
      <xdr:colOff>490421</xdr:colOff>
      <xdr:row>544</xdr:row>
      <xdr:rowOff>156030</xdr:rowOff>
    </xdr:to>
    <xdr:graphicFrame macro="">
      <xdr:nvGraphicFramePr>
        <xdr:cNvPr id="21" name="แผนภูมิ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228601</xdr:colOff>
      <xdr:row>358</xdr:row>
      <xdr:rowOff>142875</xdr:rowOff>
    </xdr:from>
    <xdr:to>
      <xdr:col>6</xdr:col>
      <xdr:colOff>466725</xdr:colOff>
      <xdr:row>369</xdr:row>
      <xdr:rowOff>337984</xdr:rowOff>
    </xdr:to>
    <xdr:graphicFrame macro="">
      <xdr:nvGraphicFramePr>
        <xdr:cNvPr id="22" name="แผนภูมิ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112341</xdr:colOff>
      <xdr:row>373</xdr:row>
      <xdr:rowOff>71688</xdr:rowOff>
    </xdr:from>
    <xdr:to>
      <xdr:col>6</xdr:col>
      <xdr:colOff>302841</xdr:colOff>
      <xdr:row>385</xdr:row>
      <xdr:rowOff>205138</xdr:rowOff>
    </xdr:to>
    <xdr:graphicFrame macro="">
      <xdr:nvGraphicFramePr>
        <xdr:cNvPr id="23" name="แผนภูมิ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258535</xdr:colOff>
      <xdr:row>400</xdr:row>
      <xdr:rowOff>29935</xdr:rowOff>
    </xdr:from>
    <xdr:to>
      <xdr:col>6</xdr:col>
      <xdr:colOff>458560</xdr:colOff>
      <xdr:row>415</xdr:row>
      <xdr:rowOff>106135</xdr:rowOff>
    </xdr:to>
    <xdr:graphicFrame macro="">
      <xdr:nvGraphicFramePr>
        <xdr:cNvPr id="24" name="แผนภูมิ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257175</xdr:colOff>
      <xdr:row>422</xdr:row>
      <xdr:rowOff>29634</xdr:rowOff>
    </xdr:from>
    <xdr:to>
      <xdr:col>6</xdr:col>
      <xdr:colOff>457200</xdr:colOff>
      <xdr:row>435</xdr:row>
      <xdr:rowOff>61452</xdr:rowOff>
    </xdr:to>
    <xdr:graphicFrame macro="">
      <xdr:nvGraphicFramePr>
        <xdr:cNvPr id="25" name="แผนภูมิ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261169</xdr:colOff>
      <xdr:row>436</xdr:row>
      <xdr:rowOff>215081</xdr:rowOff>
    </xdr:from>
    <xdr:to>
      <xdr:col>6</xdr:col>
      <xdr:colOff>461194</xdr:colOff>
      <xdr:row>449</xdr:row>
      <xdr:rowOff>211086</xdr:rowOff>
    </xdr:to>
    <xdr:graphicFrame macro="">
      <xdr:nvGraphicFramePr>
        <xdr:cNvPr id="26" name="แผนภูมิ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mailto:keasorn2505@outlook.co.th" TargetMode="External"/><Relationship Id="rId1" Type="http://schemas.openxmlformats.org/officeDocument/2006/relationships/printerSettings" Target="../printerSettings/printerSettings12.bin"/><Relationship Id="rId4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easorn2505@outlook.co.th" TargetMode="Externa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M7" sqref="M7"/>
    </sheetView>
  </sheetViews>
  <sheetFormatPr defaultRowHeight="14.25" x14ac:dyDescent="0.2"/>
  <sheetData>
    <row r="1" spans="1:9" ht="30.75" x14ac:dyDescent="0.45">
      <c r="A1" s="286" t="s">
        <v>116</v>
      </c>
      <c r="B1" s="286"/>
      <c r="C1" s="286"/>
      <c r="D1" s="286"/>
      <c r="E1" s="286"/>
      <c r="F1" s="286"/>
      <c r="G1" s="286"/>
      <c r="H1" s="286"/>
      <c r="I1" s="286"/>
    </row>
    <row r="2" spans="1:9" ht="23.25" x14ac:dyDescent="0.35">
      <c r="A2" s="287" t="s">
        <v>276</v>
      </c>
      <c r="B2" s="287"/>
      <c r="C2" s="287"/>
      <c r="D2" s="287"/>
      <c r="E2" s="287"/>
      <c r="F2" s="287"/>
      <c r="G2" s="287"/>
      <c r="H2" s="287"/>
      <c r="I2" s="287"/>
    </row>
    <row r="3" spans="1:9" ht="23.25" x14ac:dyDescent="0.35">
      <c r="A3" s="79" t="s">
        <v>171</v>
      </c>
      <c r="B3" s="79"/>
      <c r="C3" s="79"/>
      <c r="D3" s="79"/>
      <c r="E3" s="79"/>
      <c r="F3" s="79"/>
      <c r="G3" s="79"/>
      <c r="H3" s="79"/>
      <c r="I3" s="79"/>
    </row>
    <row r="4" spans="1:9" ht="23.25" x14ac:dyDescent="0.35">
      <c r="A4" s="190"/>
      <c r="B4" s="79" t="s">
        <v>163</v>
      </c>
      <c r="C4" s="79"/>
      <c r="D4" s="79"/>
      <c r="E4" s="79"/>
      <c r="F4" s="79"/>
      <c r="G4" s="79"/>
      <c r="H4" s="79"/>
      <c r="I4" s="79"/>
    </row>
    <row r="5" spans="1:9" ht="23.25" x14ac:dyDescent="0.35">
      <c r="A5" s="191"/>
      <c r="B5" s="79" t="s">
        <v>164</v>
      </c>
      <c r="C5" s="79"/>
      <c r="D5" s="79"/>
      <c r="E5" s="79"/>
      <c r="F5" s="79"/>
      <c r="G5" s="79"/>
      <c r="H5" s="79"/>
      <c r="I5" s="79"/>
    </row>
    <row r="6" spans="1:9" ht="23.25" x14ac:dyDescent="0.35">
      <c r="A6" s="192"/>
      <c r="B6" s="79" t="s">
        <v>165</v>
      </c>
      <c r="C6" s="79"/>
      <c r="D6" s="79"/>
      <c r="E6" s="79"/>
      <c r="F6" s="79"/>
      <c r="G6" s="79"/>
      <c r="H6" s="79"/>
      <c r="I6" s="79"/>
    </row>
    <row r="7" spans="1:9" ht="23.25" x14ac:dyDescent="0.35">
      <c r="A7" s="193"/>
      <c r="B7" s="79" t="s">
        <v>166</v>
      </c>
      <c r="C7" s="79"/>
      <c r="D7" s="79"/>
      <c r="E7" s="79"/>
      <c r="F7" s="79"/>
      <c r="G7" s="79"/>
      <c r="H7" s="79"/>
      <c r="I7" s="79"/>
    </row>
    <row r="8" spans="1:9" ht="23.25" x14ac:dyDescent="0.35">
      <c r="A8" s="194"/>
      <c r="B8" s="288" t="s">
        <v>167</v>
      </c>
      <c r="C8" s="288"/>
      <c r="D8" s="288"/>
      <c r="E8" s="288"/>
      <c r="F8" s="288"/>
      <c r="G8" s="288"/>
      <c r="H8" s="288"/>
      <c r="I8" s="288"/>
    </row>
    <row r="9" spans="1:9" ht="23.25" x14ac:dyDescent="0.35">
      <c r="A9" s="192"/>
      <c r="B9" s="79" t="s">
        <v>259</v>
      </c>
      <c r="C9" s="279"/>
      <c r="D9" s="279"/>
      <c r="E9" s="279"/>
      <c r="F9" s="279"/>
      <c r="G9" s="279"/>
      <c r="H9" s="279"/>
      <c r="I9" s="279"/>
    </row>
    <row r="10" spans="1:9" ht="23.25" x14ac:dyDescent="0.35">
      <c r="A10" s="195"/>
      <c r="B10" s="79" t="s">
        <v>260</v>
      </c>
      <c r="C10" s="79"/>
      <c r="D10" s="79"/>
      <c r="E10" s="79"/>
      <c r="F10" s="79"/>
      <c r="G10" s="79"/>
      <c r="H10" s="79"/>
      <c r="I10" s="79"/>
    </row>
    <row r="11" spans="1:9" ht="23.25" x14ac:dyDescent="0.35">
      <c r="A11" s="196"/>
      <c r="B11" s="79" t="s">
        <v>261</v>
      </c>
      <c r="C11" s="79"/>
      <c r="D11" s="79"/>
      <c r="E11" s="79"/>
      <c r="F11" s="79"/>
      <c r="G11" s="79"/>
      <c r="H11" s="79"/>
      <c r="I11" s="79"/>
    </row>
    <row r="12" spans="1:9" ht="23.25" x14ac:dyDescent="0.35">
      <c r="A12" s="197"/>
      <c r="B12" s="79" t="s">
        <v>262</v>
      </c>
      <c r="C12" s="79"/>
      <c r="D12" s="79"/>
      <c r="E12" s="79"/>
      <c r="F12" s="79"/>
      <c r="G12" s="79"/>
      <c r="H12" s="79"/>
      <c r="I12" s="79"/>
    </row>
    <row r="13" spans="1:9" ht="23.25" x14ac:dyDescent="0.35">
      <c r="A13" s="198"/>
      <c r="B13" s="79" t="s">
        <v>263</v>
      </c>
      <c r="C13" s="79"/>
      <c r="D13" s="79"/>
      <c r="E13" s="79"/>
      <c r="F13" s="79"/>
      <c r="G13" s="79"/>
      <c r="H13" s="79"/>
      <c r="I13" s="79"/>
    </row>
    <row r="14" spans="1:9" ht="23.25" x14ac:dyDescent="0.35">
      <c r="A14" s="199"/>
      <c r="B14" s="79" t="s">
        <v>275</v>
      </c>
      <c r="C14" s="79"/>
      <c r="D14" s="79"/>
      <c r="E14" s="79"/>
      <c r="F14" s="79"/>
      <c r="G14" s="79"/>
      <c r="H14" s="79"/>
      <c r="I14" s="79"/>
    </row>
    <row r="15" spans="1:9" ht="23.25" x14ac:dyDescent="0.35">
      <c r="A15" s="79" t="s">
        <v>168</v>
      </c>
      <c r="B15" s="79"/>
      <c r="C15" s="79"/>
      <c r="D15" s="79"/>
      <c r="E15" s="79"/>
      <c r="F15" s="79"/>
      <c r="G15" s="79"/>
      <c r="H15" s="79"/>
      <c r="I15" s="79"/>
    </row>
    <row r="16" spans="1:9" ht="23.25" x14ac:dyDescent="0.2">
      <c r="A16" s="289" t="s">
        <v>273</v>
      </c>
      <c r="B16" s="289"/>
      <c r="C16" s="289"/>
      <c r="D16" s="289"/>
      <c r="E16" s="289"/>
      <c r="F16" s="289"/>
      <c r="G16" s="289"/>
      <c r="H16" s="289"/>
      <c r="I16" s="289"/>
    </row>
    <row r="17" spans="1:9" ht="23.25" x14ac:dyDescent="0.35">
      <c r="A17" s="79" t="s">
        <v>274</v>
      </c>
      <c r="B17" s="79"/>
      <c r="C17" s="79"/>
      <c r="D17" s="79"/>
      <c r="E17" s="79"/>
      <c r="F17" s="79"/>
      <c r="G17" s="79"/>
      <c r="H17" s="79"/>
      <c r="I17" s="79"/>
    </row>
    <row r="18" spans="1:9" ht="23.25" x14ac:dyDescent="0.2">
      <c r="A18" s="290" t="s">
        <v>169</v>
      </c>
      <c r="B18" s="290"/>
      <c r="C18" s="290"/>
      <c r="D18" s="290"/>
      <c r="E18" s="290"/>
      <c r="F18" s="290"/>
      <c r="G18" s="290"/>
      <c r="H18" s="290"/>
      <c r="I18" s="290"/>
    </row>
    <row r="19" spans="1:9" ht="23.25" x14ac:dyDescent="0.35">
      <c r="A19" s="79"/>
      <c r="B19" s="79"/>
      <c r="C19" s="79"/>
      <c r="D19" s="79"/>
      <c r="E19" s="79"/>
      <c r="F19" s="79"/>
      <c r="G19" s="79"/>
      <c r="H19" s="79"/>
      <c r="I19" s="79"/>
    </row>
    <row r="20" spans="1:9" ht="23.25" x14ac:dyDescent="0.35">
      <c r="A20" s="79"/>
      <c r="B20" s="79"/>
      <c r="C20" s="79"/>
      <c r="D20" s="79"/>
      <c r="E20" s="79"/>
      <c r="F20" s="79"/>
      <c r="G20" s="79"/>
      <c r="H20" s="79"/>
      <c r="I20" s="79"/>
    </row>
    <row r="21" spans="1:9" ht="26.25" x14ac:dyDescent="0.4">
      <c r="A21" s="4"/>
      <c r="B21" s="4"/>
      <c r="C21" s="4"/>
      <c r="D21" s="4"/>
      <c r="E21" s="4"/>
      <c r="F21" s="79" t="s">
        <v>117</v>
      </c>
      <c r="G21" s="4"/>
      <c r="H21" s="4"/>
      <c r="I21" s="4"/>
    </row>
    <row r="22" spans="1:9" ht="26.25" x14ac:dyDescent="0.4">
      <c r="A22" s="4"/>
      <c r="B22" s="4"/>
      <c r="C22" s="4"/>
      <c r="D22" s="4"/>
      <c r="E22" s="4"/>
      <c r="F22" s="79" t="s">
        <v>271</v>
      </c>
      <c r="G22" s="4"/>
      <c r="H22" s="79"/>
      <c r="I22" s="4"/>
    </row>
    <row r="23" spans="1:9" ht="26.25" x14ac:dyDescent="0.4">
      <c r="A23" s="4"/>
      <c r="B23" s="4"/>
      <c r="C23" s="4"/>
      <c r="D23" s="4"/>
      <c r="E23" s="4"/>
      <c r="F23" s="79" t="s">
        <v>272</v>
      </c>
      <c r="G23" s="4"/>
      <c r="H23" s="4"/>
      <c r="I23" s="4"/>
    </row>
  </sheetData>
  <mergeCells count="5">
    <mergeCell ref="A1:I1"/>
    <mergeCell ref="A2:I2"/>
    <mergeCell ref="B8:I8"/>
    <mergeCell ref="A16:I16"/>
    <mergeCell ref="A18:I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D33"/>
  <sheetViews>
    <sheetView topLeftCell="A17" zoomScale="90" zoomScaleNormal="90" zoomScalePageLayoutView="90" workbookViewId="0">
      <selection activeCell="E29" sqref="E29"/>
    </sheetView>
  </sheetViews>
  <sheetFormatPr defaultColWidth="9" defaultRowHeight="14.25" x14ac:dyDescent="0.2"/>
  <cols>
    <col min="1" max="1" width="3.75" style="44" customWidth="1"/>
    <col min="2" max="2" width="69.375" style="44" customWidth="1"/>
    <col min="3" max="3" width="12.875" style="44" customWidth="1"/>
    <col min="4" max="4" width="16.125" style="44" customWidth="1"/>
    <col min="5" max="16384" width="9" style="44"/>
  </cols>
  <sheetData>
    <row r="1" spans="1:4" s="21" customFormat="1" ht="23.25" x14ac:dyDescent="0.35">
      <c r="A1" s="21" t="s">
        <v>289</v>
      </c>
    </row>
    <row r="2" spans="1:4" ht="18" x14ac:dyDescent="0.25">
      <c r="B2" s="81"/>
    </row>
    <row r="3" spans="1:4" ht="21" customHeight="1" x14ac:dyDescent="0.2">
      <c r="A3" s="397" t="s">
        <v>160</v>
      </c>
      <c r="B3" s="393"/>
      <c r="C3" s="395" t="s">
        <v>290</v>
      </c>
      <c r="D3" s="395"/>
    </row>
    <row r="4" spans="1:4" ht="21" x14ac:dyDescent="0.35">
      <c r="A4" s="398"/>
      <c r="B4" s="394"/>
      <c r="C4" s="177" t="s">
        <v>19</v>
      </c>
      <c r="D4" s="177" t="s">
        <v>120</v>
      </c>
    </row>
    <row r="5" spans="1:4" ht="27" customHeight="1" x14ac:dyDescent="0.2">
      <c r="A5" s="399" t="s">
        <v>157</v>
      </c>
      <c r="B5" s="399"/>
      <c r="C5" s="265">
        <f>MODE(C7:C12,C14:C17)</f>
        <v>3</v>
      </c>
      <c r="D5" s="221" t="str">
        <f>IF(C5=5,"ยอดเยี่ยม",IF(C5=4,"ดีเลิศ",IF(C5=3,"ดี",IF(C5=2,"ปานกลาง",IF(C5=1,"กำลังพัฒนา")))))</f>
        <v>ดี</v>
      </c>
    </row>
    <row r="6" spans="1:4" ht="21" x14ac:dyDescent="0.2">
      <c r="A6" s="82"/>
      <c r="B6" s="208" t="s">
        <v>158</v>
      </c>
      <c r="C6" s="267">
        <f>MODE(C7:C12)</f>
        <v>3</v>
      </c>
      <c r="D6" s="188" t="str">
        <f>IF(C6=5,"ยอดเยี่ยม",IF(C6=4,"ดีเลิศ",IF(C6=3,"ดี",IF(C6=2,"ปานกลาง",IF(C6=1,"กำลังพัฒนา")))))</f>
        <v>ดี</v>
      </c>
    </row>
    <row r="7" spans="1:4" ht="22.5" customHeight="1" x14ac:dyDescent="0.2">
      <c r="A7" s="82"/>
      <c r="B7" s="209" t="s">
        <v>180</v>
      </c>
      <c r="C7" s="80">
        <v>3</v>
      </c>
      <c r="D7" s="83" t="str">
        <f>IF(C7=5,"ยอดเยี่ยม",IF(C7=4,"ดีเลิศ",IF(C7=3,"ดี",IF(C7=2,"ปานกลาง",IF(C7=1,"กำลังพัฒนา")))))</f>
        <v>ดี</v>
      </c>
    </row>
    <row r="8" spans="1:4" ht="42" x14ac:dyDescent="0.2">
      <c r="A8" s="82"/>
      <c r="B8" s="209" t="s">
        <v>181</v>
      </c>
      <c r="C8" s="80">
        <v>3</v>
      </c>
      <c r="D8" s="83" t="str">
        <f t="shared" ref="D8:D12" si="0">IF(C8=5,"ยอดเยี่ยม",IF(C8=4,"ดีเลิศ",IF(C8=3,"ดี",IF(C8=2,"ปานกลาง",IF(C8=1,"กำลังพัฒนา")))))</f>
        <v>ดี</v>
      </c>
    </row>
    <row r="9" spans="1:4" ht="22.5" customHeight="1" x14ac:dyDescent="0.2">
      <c r="A9" s="82"/>
      <c r="B9" s="209" t="s">
        <v>182</v>
      </c>
      <c r="C9" s="80">
        <v>3</v>
      </c>
      <c r="D9" s="83" t="str">
        <f t="shared" si="0"/>
        <v>ดี</v>
      </c>
    </row>
    <row r="10" spans="1:4" ht="21" x14ac:dyDescent="0.2">
      <c r="A10" s="82"/>
      <c r="B10" s="209" t="s">
        <v>183</v>
      </c>
      <c r="C10" s="80">
        <v>3</v>
      </c>
      <c r="D10" s="83" t="str">
        <f t="shared" si="0"/>
        <v>ดี</v>
      </c>
    </row>
    <row r="11" spans="1:4" ht="21" x14ac:dyDescent="0.2">
      <c r="A11" s="82"/>
      <c r="B11" s="209" t="s">
        <v>184</v>
      </c>
      <c r="C11" s="80">
        <v>3</v>
      </c>
      <c r="D11" s="83" t="str">
        <f t="shared" si="0"/>
        <v>ดี</v>
      </c>
    </row>
    <row r="12" spans="1:4" ht="21" x14ac:dyDescent="0.2">
      <c r="A12" s="82"/>
      <c r="B12" s="209" t="s">
        <v>185</v>
      </c>
      <c r="C12" s="80">
        <v>4</v>
      </c>
      <c r="D12" s="83" t="str">
        <f t="shared" si="0"/>
        <v>ดีเลิศ</v>
      </c>
    </row>
    <row r="13" spans="1:4" ht="21" customHeight="1" x14ac:dyDescent="0.2">
      <c r="A13" s="187"/>
      <c r="B13" s="208" t="s">
        <v>159</v>
      </c>
      <c r="C13" s="267">
        <f>MODE(C14:C17)</f>
        <v>4</v>
      </c>
      <c r="D13" s="188" t="str">
        <f t="shared" ref="D13:D31" si="1">IF(C13=5,"ยอดเยี่ยม",IF(C13=4,"ดีเลิศ",IF(C13=3,"ดี",IF(C13=2,"ปานกลาง",IF(C13=1,"กำลังพัฒนา")))))</f>
        <v>ดีเลิศ</v>
      </c>
    </row>
    <row r="14" spans="1:4" ht="21" x14ac:dyDescent="0.35">
      <c r="A14" s="210"/>
      <c r="B14" s="209" t="s">
        <v>186</v>
      </c>
      <c r="C14" s="80">
        <v>4</v>
      </c>
      <c r="D14" s="83" t="str">
        <f>IF(C14=5,"ยอดเยี่ยม",IF(C14=4,"ดีเลิศ",IF(C14=3,"ดี",IF(C14=2,"ปานกลาง",IF(C14=1,"กำลังพัฒนา")))))</f>
        <v>ดีเลิศ</v>
      </c>
    </row>
    <row r="15" spans="1:4" ht="21" x14ac:dyDescent="0.35">
      <c r="A15" s="210"/>
      <c r="B15" s="209" t="s">
        <v>174</v>
      </c>
      <c r="C15" s="80">
        <v>4</v>
      </c>
      <c r="D15" s="83" t="str">
        <f t="shared" si="1"/>
        <v>ดีเลิศ</v>
      </c>
    </row>
    <row r="16" spans="1:4" ht="21" x14ac:dyDescent="0.35">
      <c r="A16" s="210"/>
      <c r="B16" s="209" t="s">
        <v>175</v>
      </c>
      <c r="C16" s="80">
        <v>4</v>
      </c>
      <c r="D16" s="83" t="str">
        <f t="shared" si="1"/>
        <v>ดีเลิศ</v>
      </c>
    </row>
    <row r="17" spans="1:4" ht="21" x14ac:dyDescent="0.35">
      <c r="A17" s="210"/>
      <c r="B17" s="209" t="s">
        <v>187</v>
      </c>
      <c r="C17" s="80">
        <v>4</v>
      </c>
      <c r="D17" s="83" t="str">
        <f t="shared" si="1"/>
        <v>ดีเลิศ</v>
      </c>
    </row>
    <row r="18" spans="1:4" ht="24.75" customHeight="1" x14ac:dyDescent="0.2">
      <c r="A18" s="396" t="s">
        <v>205</v>
      </c>
      <c r="B18" s="396"/>
      <c r="C18" s="265">
        <f>MODE(C19:C24)</f>
        <v>4</v>
      </c>
      <c r="D18" s="221" t="str">
        <f>IF(C18=5,"ยอดเยี่ยม",IF(C18=4,"ดีเลิศ",IF(C18=3,"ดี",IF(C18=2,"ปานกลาง",IF(C18=1,"กำลังพัฒนา")))))</f>
        <v>ดีเลิศ</v>
      </c>
    </row>
    <row r="19" spans="1:4" ht="21" x14ac:dyDescent="0.35">
      <c r="A19" s="210"/>
      <c r="B19" s="209" t="s">
        <v>188</v>
      </c>
      <c r="C19" s="189">
        <v>5</v>
      </c>
      <c r="D19" s="83" t="str">
        <f t="shared" si="1"/>
        <v>ยอดเยี่ยม</v>
      </c>
    </row>
    <row r="20" spans="1:4" ht="21" x14ac:dyDescent="0.35">
      <c r="A20" s="210"/>
      <c r="B20" s="209" t="s">
        <v>189</v>
      </c>
      <c r="C20" s="80">
        <v>4</v>
      </c>
      <c r="D20" s="83" t="str">
        <f t="shared" si="1"/>
        <v>ดีเลิศ</v>
      </c>
    </row>
    <row r="21" spans="1:4" ht="42" x14ac:dyDescent="0.35">
      <c r="A21" s="210"/>
      <c r="B21" s="209" t="s">
        <v>190</v>
      </c>
      <c r="C21" s="80">
        <v>4</v>
      </c>
      <c r="D21" s="83" t="str">
        <f t="shared" si="1"/>
        <v>ดีเลิศ</v>
      </c>
    </row>
    <row r="22" spans="1:4" ht="21" x14ac:dyDescent="0.35">
      <c r="A22" s="210"/>
      <c r="B22" s="209" t="s">
        <v>191</v>
      </c>
      <c r="C22" s="80">
        <v>4</v>
      </c>
      <c r="D22" s="83" t="str">
        <f t="shared" si="1"/>
        <v>ดีเลิศ</v>
      </c>
    </row>
    <row r="23" spans="1:4" ht="21" x14ac:dyDescent="0.35">
      <c r="A23" s="210"/>
      <c r="B23" s="209" t="s">
        <v>192</v>
      </c>
      <c r="C23" s="80">
        <v>5</v>
      </c>
      <c r="D23" s="83" t="str">
        <f t="shared" si="1"/>
        <v>ยอดเยี่ยม</v>
      </c>
    </row>
    <row r="24" spans="1:4" ht="21" x14ac:dyDescent="0.35">
      <c r="A24" s="210"/>
      <c r="B24" s="209" t="s">
        <v>193</v>
      </c>
      <c r="C24" s="80">
        <v>4</v>
      </c>
      <c r="D24" s="83" t="str">
        <f t="shared" si="1"/>
        <v>ดีเลิศ</v>
      </c>
    </row>
    <row r="25" spans="1:4" ht="25.5" customHeight="1" x14ac:dyDescent="0.2">
      <c r="A25" s="396" t="s">
        <v>161</v>
      </c>
      <c r="B25" s="396"/>
      <c r="C25" s="265">
        <f>MODE(C26:C30)</f>
        <v>3</v>
      </c>
      <c r="D25" s="221" t="str">
        <f t="shared" si="1"/>
        <v>ดี</v>
      </c>
    </row>
    <row r="26" spans="1:4" ht="23.25" customHeight="1" x14ac:dyDescent="0.35">
      <c r="A26" s="210"/>
      <c r="B26" s="209" t="s">
        <v>194</v>
      </c>
      <c r="C26" s="80">
        <v>3</v>
      </c>
      <c r="D26" s="83" t="str">
        <f t="shared" si="1"/>
        <v>ดี</v>
      </c>
    </row>
    <row r="27" spans="1:4" ht="23.25" customHeight="1" x14ac:dyDescent="0.35">
      <c r="A27" s="210"/>
      <c r="B27" s="209" t="s">
        <v>195</v>
      </c>
      <c r="C27" s="80">
        <v>4</v>
      </c>
      <c r="D27" s="83" t="str">
        <f t="shared" si="1"/>
        <v>ดีเลิศ</v>
      </c>
    </row>
    <row r="28" spans="1:4" ht="23.25" customHeight="1" x14ac:dyDescent="0.35">
      <c r="A28" s="210"/>
      <c r="B28" s="209" t="s">
        <v>196</v>
      </c>
      <c r="C28" s="80">
        <v>4</v>
      </c>
      <c r="D28" s="83" t="str">
        <f t="shared" si="1"/>
        <v>ดีเลิศ</v>
      </c>
    </row>
    <row r="29" spans="1:4" ht="23.25" customHeight="1" x14ac:dyDescent="0.35">
      <c r="A29" s="210"/>
      <c r="B29" s="209" t="s">
        <v>197</v>
      </c>
      <c r="C29" s="80">
        <v>3</v>
      </c>
      <c r="D29" s="83" t="str">
        <f t="shared" si="1"/>
        <v>ดี</v>
      </c>
    </row>
    <row r="30" spans="1:4" ht="23.25" customHeight="1" x14ac:dyDescent="0.35">
      <c r="A30" s="210"/>
      <c r="B30" s="209" t="s">
        <v>198</v>
      </c>
      <c r="C30" s="80">
        <v>3</v>
      </c>
      <c r="D30" s="83" t="str">
        <f t="shared" si="1"/>
        <v>ดี</v>
      </c>
    </row>
    <row r="31" spans="1:4" ht="25.5" customHeight="1" x14ac:dyDescent="0.35">
      <c r="A31" s="211"/>
      <c r="B31" s="212" t="s">
        <v>156</v>
      </c>
      <c r="C31" s="266">
        <f>MODE(C5,C18,C25)</f>
        <v>3</v>
      </c>
      <c r="D31" s="222" t="str">
        <f t="shared" si="1"/>
        <v>ดี</v>
      </c>
    </row>
    <row r="32" spans="1:4" ht="21" x14ac:dyDescent="0.2">
      <c r="B32" s="150"/>
    </row>
    <row r="33" spans="2:2" ht="44.25" x14ac:dyDescent="0.2">
      <c r="B33" s="219" t="s">
        <v>199</v>
      </c>
    </row>
  </sheetData>
  <sheetProtection formatColumns="0" formatRows="0"/>
  <mergeCells count="5">
    <mergeCell ref="A18:B18"/>
    <mergeCell ref="A25:B25"/>
    <mergeCell ref="A3:B4"/>
    <mergeCell ref="C3:D3"/>
    <mergeCell ref="A5:B5"/>
  </mergeCells>
  <pageMargins left="0.98958333333333304" right="0.7" top="0.89120370370370405" bottom="0.75" header="0.3" footer="0.3"/>
  <pageSetup orientation="landscape" horizontalDpi="30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98"/>
  <sheetViews>
    <sheetView showGridLines="0" tabSelected="1" view="pageLayout" topLeftCell="A139" zoomScale="64" zoomScaleNormal="60" zoomScalePageLayoutView="64" workbookViewId="0">
      <selection activeCell="S180" sqref="S180:AF181"/>
    </sheetView>
  </sheetViews>
  <sheetFormatPr defaultColWidth="8.375" defaultRowHeight="21" x14ac:dyDescent="0.35"/>
  <cols>
    <col min="1" max="1" width="16.625" style="18" customWidth="1"/>
    <col min="2" max="2" width="11.875" style="22" customWidth="1"/>
    <col min="3" max="3" width="10.375" style="22" customWidth="1"/>
    <col min="4" max="4" width="10.875" style="22" customWidth="1"/>
    <col min="5" max="5" width="10" style="22" customWidth="1"/>
    <col min="6" max="6" width="9.25" style="22" customWidth="1"/>
    <col min="7" max="7" width="10.25" style="22" customWidth="1"/>
    <col min="8" max="8" width="3.25" style="22" customWidth="1"/>
    <col min="9" max="16384" width="8.375" style="22"/>
  </cols>
  <sheetData>
    <row r="1" spans="1:7" ht="28.5" x14ac:dyDescent="0.35">
      <c r="A1" s="435" t="s">
        <v>118</v>
      </c>
      <c r="B1" s="435"/>
      <c r="C1" s="435"/>
      <c r="D1" s="435"/>
      <c r="E1" s="435"/>
      <c r="F1" s="435"/>
      <c r="G1" s="435"/>
    </row>
    <row r="2" spans="1:7" ht="26.25" x14ac:dyDescent="0.35">
      <c r="A2" s="436" t="s">
        <v>119</v>
      </c>
      <c r="B2" s="436"/>
      <c r="C2" s="436"/>
      <c r="D2" s="436"/>
      <c r="E2" s="436"/>
      <c r="F2" s="436"/>
      <c r="G2" s="436"/>
    </row>
    <row r="3" spans="1:7" ht="15.75" customHeight="1" x14ac:dyDescent="0.35">
      <c r="A3" s="268"/>
      <c r="B3" s="268"/>
      <c r="C3" s="268"/>
      <c r="D3" s="268"/>
      <c r="E3" s="268"/>
      <c r="F3" s="268"/>
      <c r="G3" s="268"/>
    </row>
    <row r="4" spans="1:7" ht="23.25" x14ac:dyDescent="0.35">
      <c r="A4" s="75" t="s">
        <v>0</v>
      </c>
      <c r="B4" s="64"/>
      <c r="C4" s="64"/>
      <c r="D4" s="64"/>
      <c r="E4" s="64"/>
      <c r="F4" s="65"/>
      <c r="G4" s="65"/>
    </row>
    <row r="5" spans="1:7" ht="11.25" customHeight="1" x14ac:dyDescent="0.35">
      <c r="B5" s="43"/>
      <c r="C5" s="43"/>
      <c r="D5" s="43"/>
      <c r="E5" s="43"/>
    </row>
    <row r="6" spans="1:7" ht="23.25" customHeight="1" x14ac:dyDescent="0.35">
      <c r="A6" s="22" t="s">
        <v>1</v>
      </c>
      <c r="B6" s="400" t="s">
        <v>304</v>
      </c>
      <c r="C6" s="400"/>
      <c r="D6" s="400"/>
      <c r="E6" s="400"/>
      <c r="F6" s="400"/>
      <c r="G6" s="400"/>
    </row>
    <row r="7" spans="1:7" ht="23.25" customHeight="1" x14ac:dyDescent="0.35">
      <c r="A7" s="22" t="s">
        <v>2</v>
      </c>
      <c r="B7" s="400" t="s">
        <v>305</v>
      </c>
      <c r="C7" s="400"/>
      <c r="D7" s="400"/>
      <c r="E7" s="400"/>
      <c r="F7" s="400"/>
      <c r="G7" s="400"/>
    </row>
    <row r="8" spans="1:7" ht="23.25" customHeight="1" x14ac:dyDescent="0.35">
      <c r="A8" s="22" t="s">
        <v>3</v>
      </c>
      <c r="B8" s="400" t="str">
        <f>'2.ข้อมูลทั่วไป+ครู'!B5</f>
        <v>สำนักงานเขตพื้นที่การศึกษาประถมศึกษามหาสารคาม เขต 3</v>
      </c>
      <c r="C8" s="400"/>
      <c r="D8" s="400"/>
      <c r="E8" s="400"/>
      <c r="F8" s="400"/>
      <c r="G8" s="400"/>
    </row>
    <row r="9" spans="1:7" ht="23.25" customHeight="1" x14ac:dyDescent="0.35">
      <c r="A9" s="22" t="s">
        <v>4</v>
      </c>
      <c r="B9" s="67" t="s">
        <v>306</v>
      </c>
      <c r="C9" s="202" t="s">
        <v>75</v>
      </c>
      <c r="D9" s="285" t="s">
        <v>308</v>
      </c>
      <c r="E9" s="43"/>
    </row>
    <row r="10" spans="1:7" ht="23.25" customHeight="1" x14ac:dyDescent="0.35">
      <c r="A10" s="22" t="s">
        <v>5</v>
      </c>
      <c r="B10" s="67">
        <f>-C188</f>
        <v>0</v>
      </c>
      <c r="C10" s="45"/>
      <c r="D10" s="43"/>
      <c r="E10" s="43"/>
    </row>
    <row r="11" spans="1:7" ht="23.25" customHeight="1" x14ac:dyDescent="0.35">
      <c r="A11" s="22" t="s">
        <v>6</v>
      </c>
      <c r="B11" s="238" t="str">
        <f>'2.ข้อมูลทั่วไป+ครู'!B9</f>
        <v xml:space="preserve">อนุบาลปีที่ 1 </v>
      </c>
      <c r="C11" s="202" t="s">
        <v>170</v>
      </c>
      <c r="D11" s="238" t="s">
        <v>307</v>
      </c>
      <c r="E11" s="43"/>
    </row>
    <row r="12" spans="1:7" ht="16.5" customHeight="1" x14ac:dyDescent="0.35"/>
    <row r="13" spans="1:7" ht="23.25" x14ac:dyDescent="0.35">
      <c r="A13" s="75" t="s">
        <v>8</v>
      </c>
      <c r="B13" s="65"/>
      <c r="C13" s="65"/>
      <c r="D13" s="65"/>
      <c r="E13" s="65"/>
      <c r="F13" s="65"/>
      <c r="G13" s="65"/>
    </row>
    <row r="14" spans="1:7" s="24" customFormat="1" ht="15.75" customHeight="1" x14ac:dyDescent="0.35">
      <c r="A14" s="68"/>
    </row>
    <row r="15" spans="1:7" x14ac:dyDescent="0.35">
      <c r="A15" s="400" t="s">
        <v>86</v>
      </c>
      <c r="B15" s="400"/>
      <c r="C15" s="400"/>
      <c r="D15" s="400"/>
      <c r="E15" s="400"/>
      <c r="F15" s="400"/>
      <c r="G15" s="400"/>
    </row>
    <row r="16" spans="1:7" ht="13.5" customHeight="1" x14ac:dyDescent="0.35">
      <c r="A16" s="17"/>
    </row>
    <row r="17" spans="1:7" ht="42" x14ac:dyDescent="0.35">
      <c r="A17" s="76" t="s">
        <v>9</v>
      </c>
      <c r="B17" s="56" t="s">
        <v>10</v>
      </c>
      <c r="C17" s="56" t="s">
        <v>11</v>
      </c>
      <c r="D17" s="69" t="s">
        <v>12</v>
      </c>
      <c r="E17" s="56" t="s">
        <v>13</v>
      </c>
      <c r="F17" s="69" t="s">
        <v>14</v>
      </c>
      <c r="G17" s="69" t="s">
        <v>22</v>
      </c>
    </row>
    <row r="18" spans="1:7" ht="26.25" customHeight="1" x14ac:dyDescent="0.35">
      <c r="A18" s="77" t="s">
        <v>290</v>
      </c>
      <c r="B18" s="70">
        <f>'2.ข้อมูลทั่วไป+ครู'!B15</f>
        <v>1</v>
      </c>
      <c r="C18" s="70">
        <v>8</v>
      </c>
      <c r="D18" s="70">
        <v>0</v>
      </c>
      <c r="E18" s="70">
        <v>0</v>
      </c>
      <c r="F18" s="70">
        <f>'2.ข้อมูลทั่วไป+ครู'!F15</f>
        <v>2</v>
      </c>
      <c r="G18" s="155">
        <f>SUM(B18:F18)</f>
        <v>11</v>
      </c>
    </row>
    <row r="19" spans="1:7" ht="18" customHeight="1" x14ac:dyDescent="0.35"/>
    <row r="20" spans="1:7" x14ac:dyDescent="0.35">
      <c r="A20" s="400" t="s">
        <v>87</v>
      </c>
      <c r="B20" s="400"/>
      <c r="C20" s="400"/>
      <c r="D20" s="400"/>
      <c r="E20" s="400"/>
      <c r="F20" s="400"/>
      <c r="G20" s="400"/>
    </row>
    <row r="31" spans="1:7" ht="27.95" customHeight="1" x14ac:dyDescent="0.35"/>
    <row r="33" spans="1:7" ht="65.25" customHeight="1" x14ac:dyDescent="0.35">
      <c r="A33" s="400" t="s">
        <v>88</v>
      </c>
      <c r="B33" s="400"/>
      <c r="C33" s="400"/>
      <c r="D33" s="400"/>
      <c r="E33" s="400"/>
      <c r="F33" s="400"/>
      <c r="G33" s="400"/>
    </row>
    <row r="35" spans="1:7" x14ac:dyDescent="0.35">
      <c r="A35" s="437" t="s">
        <v>35</v>
      </c>
      <c r="B35" s="438"/>
      <c r="C35" s="239" t="s">
        <v>36</v>
      </c>
      <c r="D35" s="415" t="s">
        <v>41</v>
      </c>
      <c r="E35" s="415"/>
    </row>
    <row r="36" spans="1:7" x14ac:dyDescent="0.35">
      <c r="A36" s="411" t="str">
        <f>'2.ข้อมูลทั่วไป+ครู'!A23</f>
        <v xml:space="preserve">  1. บริหารการศึกษา</v>
      </c>
      <c r="B36" s="411"/>
      <c r="C36" s="70">
        <v>2</v>
      </c>
      <c r="D36" s="416">
        <v>24</v>
      </c>
      <c r="E36" s="417"/>
    </row>
    <row r="37" spans="1:7" x14ac:dyDescent="0.35">
      <c r="A37" s="411" t="str">
        <f>'2.ข้อมูลทั่วไป+ครู'!A24</f>
        <v xml:space="preserve">  2. คณิตศาสตร์</v>
      </c>
      <c r="B37" s="411"/>
      <c r="C37" s="70">
        <v>0</v>
      </c>
      <c r="D37" s="416">
        <v>0</v>
      </c>
      <c r="E37" s="417"/>
    </row>
    <row r="38" spans="1:7" x14ac:dyDescent="0.35">
      <c r="A38" s="411" t="str">
        <f>'2.ข้อมูลทั่วไป+ครู'!A25</f>
        <v xml:space="preserve">  3. วิทยาศาสตร์</v>
      </c>
      <c r="B38" s="411"/>
      <c r="C38" s="70">
        <f>'2.ข้อมูลทั่วไป+ครู'!B25</f>
        <v>1</v>
      </c>
      <c r="D38" s="416">
        <v>25</v>
      </c>
      <c r="E38" s="417"/>
    </row>
    <row r="39" spans="1:7" x14ac:dyDescent="0.35">
      <c r="A39" s="411" t="str">
        <f>'2.ข้อมูลทั่วไป+ครู'!A26</f>
        <v xml:space="preserve">  4. ภาษาไทย</v>
      </c>
      <c r="B39" s="411"/>
      <c r="C39" s="70">
        <v>0</v>
      </c>
      <c r="D39" s="416">
        <v>0</v>
      </c>
      <c r="E39" s="417"/>
    </row>
    <row r="40" spans="1:7" x14ac:dyDescent="0.35">
      <c r="A40" s="411" t="str">
        <f>'2.ข้อมูลทั่วไป+ครู'!A27</f>
        <v xml:space="preserve">  5. ภาษาอังกฤษ</v>
      </c>
      <c r="B40" s="411"/>
      <c r="C40" s="70">
        <v>0</v>
      </c>
      <c r="D40" s="416">
        <v>0</v>
      </c>
      <c r="E40" s="417"/>
    </row>
    <row r="41" spans="1:7" x14ac:dyDescent="0.35">
      <c r="A41" s="411" t="str">
        <f>'2.ข้อมูลทั่วไป+ครู'!A28</f>
        <v xml:space="preserve">  6. สังคมศึกษา</v>
      </c>
      <c r="B41" s="411"/>
      <c r="C41" s="70">
        <v>0</v>
      </c>
      <c r="D41" s="416">
        <v>0</v>
      </c>
      <c r="E41" s="417"/>
    </row>
    <row r="42" spans="1:7" x14ac:dyDescent="0.35">
      <c r="A42" s="411" t="str">
        <f>'2.ข้อมูลทั่วไป+ครู'!A29</f>
        <v xml:space="preserve">  7. การงานอาชีพและเทคโนโลยี</v>
      </c>
      <c r="B42" s="411"/>
      <c r="C42" s="70">
        <f>'2.ข้อมูลทั่วไป+ครู'!B29</f>
        <v>0</v>
      </c>
      <c r="D42" s="416">
        <f>'2.ข้อมูลทั่วไป+ครู'!C29</f>
        <v>0</v>
      </c>
      <c r="E42" s="417"/>
    </row>
    <row r="43" spans="1:7" x14ac:dyDescent="0.35">
      <c r="A43" s="411" t="str">
        <f>'2.ข้อมูลทั่วไป+ครู'!A30</f>
        <v xml:space="preserve">  8. ศิลปะ</v>
      </c>
      <c r="B43" s="411"/>
      <c r="C43" s="70">
        <f>'2.ข้อมูลทั่วไป+ครู'!B30</f>
        <v>1</v>
      </c>
      <c r="D43" s="416">
        <f>'2.ข้อมูลทั่วไป+ครู'!C30</f>
        <v>25</v>
      </c>
      <c r="E43" s="417"/>
    </row>
    <row r="44" spans="1:7" x14ac:dyDescent="0.35">
      <c r="A44" s="411" t="str">
        <f>'2.ข้อมูลทั่วไป+ครู'!A31</f>
        <v xml:space="preserve">  9. ปฐมวัย</v>
      </c>
      <c r="B44" s="411"/>
      <c r="C44" s="70">
        <v>0</v>
      </c>
      <c r="D44" s="416">
        <v>0</v>
      </c>
      <c r="E44" s="417"/>
    </row>
    <row r="45" spans="1:7" x14ac:dyDescent="0.35">
      <c r="A45" s="411" t="s">
        <v>309</v>
      </c>
      <c r="B45" s="411"/>
      <c r="C45" s="70">
        <v>7</v>
      </c>
      <c r="D45" s="416">
        <v>25</v>
      </c>
      <c r="E45" s="417"/>
    </row>
    <row r="46" spans="1:7" x14ac:dyDescent="0.35">
      <c r="A46" s="295" t="s">
        <v>42</v>
      </c>
      <c r="B46" s="296"/>
      <c r="C46" s="54">
        <f>SUM(C36:C45)</f>
        <v>11</v>
      </c>
      <c r="D46" s="295"/>
      <c r="E46" s="296"/>
    </row>
    <row r="56" ht="21.75" customHeight="1" x14ac:dyDescent="0.35"/>
    <row r="57" ht="21.75" customHeight="1" x14ac:dyDescent="0.35"/>
    <row r="58" ht="21.75" customHeight="1" x14ac:dyDescent="0.35"/>
    <row r="59" ht="27.95" customHeight="1" x14ac:dyDescent="0.35"/>
    <row r="60" ht="27.95" customHeight="1" x14ac:dyDescent="0.35"/>
    <row r="61" ht="14.25" customHeight="1" x14ac:dyDescent="0.35"/>
    <row r="62" ht="22.5" customHeight="1" x14ac:dyDescent="0.35"/>
    <row r="63" ht="22.5" customHeight="1" x14ac:dyDescent="0.35"/>
    <row r="64" ht="20.25" customHeight="1" x14ac:dyDescent="0.35"/>
    <row r="65" spans="1:7" ht="20.25" customHeight="1" x14ac:dyDescent="0.35">
      <c r="A65" s="151" t="s">
        <v>302</v>
      </c>
      <c r="B65" s="152"/>
      <c r="C65" s="152"/>
      <c r="D65" s="152"/>
      <c r="E65" s="152"/>
      <c r="F65" s="152"/>
      <c r="G65" s="152"/>
    </row>
    <row r="66" spans="1:7" ht="20.25" customHeight="1" x14ac:dyDescent="0.35">
      <c r="A66" s="17" t="s">
        <v>303</v>
      </c>
      <c r="B66" s="43"/>
      <c r="C66" s="43"/>
      <c r="D66" s="45">
        <f>'3.ข้อมูลนักเรียน'!K2</f>
        <v>151</v>
      </c>
      <c r="E66" s="45" t="s">
        <v>44</v>
      </c>
      <c r="F66" s="45"/>
      <c r="G66" s="45"/>
    </row>
    <row r="67" spans="1:7" ht="20.25" customHeight="1" x14ac:dyDescent="0.35"/>
    <row r="68" spans="1:7" ht="20.25" customHeight="1" x14ac:dyDescent="0.35">
      <c r="A68" s="414" t="s">
        <v>45</v>
      </c>
      <c r="B68" s="415" t="s">
        <v>98</v>
      </c>
      <c r="C68" s="414" t="s">
        <v>81</v>
      </c>
      <c r="D68" s="414"/>
      <c r="E68" s="414"/>
      <c r="F68" s="412" t="s">
        <v>48</v>
      </c>
    </row>
    <row r="69" spans="1:7" ht="20.25" customHeight="1" x14ac:dyDescent="0.35">
      <c r="A69" s="414"/>
      <c r="B69" s="415"/>
      <c r="C69" s="240" t="s">
        <v>49</v>
      </c>
      <c r="D69" s="240" t="s">
        <v>50</v>
      </c>
      <c r="E69" s="240" t="s">
        <v>42</v>
      </c>
      <c r="F69" s="413"/>
    </row>
    <row r="70" spans="1:7" ht="20.25" customHeight="1" x14ac:dyDescent="0.35">
      <c r="A70" s="229" t="s">
        <v>133</v>
      </c>
      <c r="B70" s="242">
        <f>'3.ข้อมูลนักเรียน'!C6</f>
        <v>0</v>
      </c>
      <c r="C70" s="242">
        <f>'3.ข้อมูลนักเรียน'!C7</f>
        <v>0</v>
      </c>
      <c r="D70" s="242">
        <f>'3.ข้อมูลนักเรียน'!C8</f>
        <v>0</v>
      </c>
      <c r="E70" s="242">
        <f>SUM(C70:D70)</f>
        <v>0</v>
      </c>
      <c r="F70" s="243" t="e">
        <f>E70/B70</f>
        <v>#DIV/0!</v>
      </c>
    </row>
    <row r="71" spans="1:7" ht="20.25" customHeight="1" x14ac:dyDescent="0.35">
      <c r="A71" s="229" t="s">
        <v>134</v>
      </c>
      <c r="B71" s="242">
        <f>'3.ข้อมูลนักเรียน'!D6</f>
        <v>1</v>
      </c>
      <c r="C71" s="242">
        <f>'3.ข้อมูลนักเรียน'!D7</f>
        <v>7</v>
      </c>
      <c r="D71" s="242">
        <f>'3.ข้อมูลนักเรียน'!D8</f>
        <v>3</v>
      </c>
      <c r="E71" s="242">
        <f t="shared" ref="E71:E72" si="0">SUM(C71:D71)</f>
        <v>10</v>
      </c>
      <c r="F71" s="243">
        <f>E71/B71</f>
        <v>10</v>
      </c>
    </row>
    <row r="72" spans="1:7" ht="20.25" customHeight="1" x14ac:dyDescent="0.35">
      <c r="A72" s="229" t="s">
        <v>173</v>
      </c>
      <c r="B72" s="242">
        <f>'3.ข้อมูลนักเรียน'!E6</f>
        <v>1</v>
      </c>
      <c r="C72" s="242">
        <f>'3.ข้อมูลนักเรียน'!E7</f>
        <v>12</v>
      </c>
      <c r="D72" s="242">
        <f>'3.ข้อมูลนักเรียน'!E8</f>
        <v>9</v>
      </c>
      <c r="E72" s="242">
        <f t="shared" si="0"/>
        <v>21</v>
      </c>
      <c r="F72" s="243">
        <f>E72/B72</f>
        <v>21</v>
      </c>
    </row>
    <row r="73" spans="1:7" ht="20.25" customHeight="1" x14ac:dyDescent="0.35">
      <c r="A73" s="240" t="s">
        <v>42</v>
      </c>
      <c r="B73" s="244">
        <f>SUM(B70:B71)</f>
        <v>1</v>
      </c>
      <c r="C73" s="244">
        <f>SUM(C70:C72)</f>
        <v>19</v>
      </c>
      <c r="D73" s="244">
        <f t="shared" ref="D73:E73" si="1">SUM(D70:D72)</f>
        <v>12</v>
      </c>
      <c r="E73" s="244">
        <f t="shared" si="1"/>
        <v>31</v>
      </c>
      <c r="F73" s="245"/>
    </row>
    <row r="74" spans="1:7" ht="20.25" customHeight="1" x14ac:dyDescent="0.35">
      <c r="A74" s="155" t="s">
        <v>51</v>
      </c>
      <c r="B74" s="82">
        <f>'3.ข้อมูลนักเรียน'!G6</f>
        <v>1</v>
      </c>
      <c r="C74" s="246">
        <f>'3.ข้อมูลนักเรียน'!G7</f>
        <v>9</v>
      </c>
      <c r="D74" s="246">
        <f>'3.ข้อมูลนักเรียน'!G8</f>
        <v>12</v>
      </c>
      <c r="E74" s="246">
        <f t="shared" ref="E74:E84" si="2">SUM(C74:D74)</f>
        <v>21</v>
      </c>
      <c r="F74" s="246">
        <f>E74/B74</f>
        <v>21</v>
      </c>
    </row>
    <row r="75" spans="1:7" ht="20.25" customHeight="1" x14ac:dyDescent="0.35">
      <c r="A75" s="155" t="s">
        <v>52</v>
      </c>
      <c r="B75" s="82">
        <f>'3.ข้อมูลนักเรียน'!H6</f>
        <v>1</v>
      </c>
      <c r="C75" s="246">
        <f>'3.ข้อมูลนักเรียน'!H7</f>
        <v>11</v>
      </c>
      <c r="D75" s="246">
        <f>'3.ข้อมูลนักเรียน'!H8</f>
        <v>15</v>
      </c>
      <c r="E75" s="246">
        <f t="shared" si="2"/>
        <v>26</v>
      </c>
      <c r="F75" s="246">
        <f t="shared" ref="F75:F83" si="3">E75/B75</f>
        <v>26</v>
      </c>
    </row>
    <row r="76" spans="1:7" ht="20.25" customHeight="1" x14ac:dyDescent="0.35">
      <c r="A76" s="155" t="s">
        <v>53</v>
      </c>
      <c r="B76" s="82">
        <f>'3.ข้อมูลนักเรียน'!I6</f>
        <v>1</v>
      </c>
      <c r="C76" s="246">
        <f>'3.ข้อมูลนักเรียน'!I7</f>
        <v>9</v>
      </c>
      <c r="D76" s="246">
        <f>'3.ข้อมูลนักเรียน'!I8</f>
        <v>6</v>
      </c>
      <c r="E76" s="246">
        <f t="shared" si="2"/>
        <v>15</v>
      </c>
      <c r="F76" s="246">
        <f t="shared" si="3"/>
        <v>15</v>
      </c>
    </row>
    <row r="77" spans="1:7" ht="20.25" customHeight="1" x14ac:dyDescent="0.35">
      <c r="A77" s="155" t="s">
        <v>54</v>
      </c>
      <c r="B77" s="82">
        <f>'3.ข้อมูลนักเรียน'!J6</f>
        <v>1</v>
      </c>
      <c r="C77" s="246">
        <f>'3.ข้อมูลนักเรียน'!J7</f>
        <v>9</v>
      </c>
      <c r="D77" s="246">
        <f>'3.ข้อมูลนักเรียน'!J8</f>
        <v>6</v>
      </c>
      <c r="E77" s="246">
        <f t="shared" si="2"/>
        <v>15</v>
      </c>
      <c r="F77" s="246">
        <f t="shared" si="3"/>
        <v>15</v>
      </c>
    </row>
    <row r="78" spans="1:7" ht="20.25" customHeight="1" x14ac:dyDescent="0.35">
      <c r="A78" s="155" t="s">
        <v>55</v>
      </c>
      <c r="B78" s="82">
        <f>'3.ข้อมูลนักเรียน'!K6</f>
        <v>1</v>
      </c>
      <c r="C78" s="246">
        <f>'3.ข้อมูลนักเรียน'!K7</f>
        <v>11</v>
      </c>
      <c r="D78" s="246">
        <f>'3.ข้อมูลนักเรียน'!K8</f>
        <v>14</v>
      </c>
      <c r="E78" s="246">
        <f t="shared" si="2"/>
        <v>25</v>
      </c>
      <c r="F78" s="246">
        <f t="shared" si="3"/>
        <v>25</v>
      </c>
    </row>
    <row r="79" spans="1:7" ht="20.25" customHeight="1" x14ac:dyDescent="0.35">
      <c r="A79" s="155" t="s">
        <v>56</v>
      </c>
      <c r="B79" s="82">
        <f>'3.ข้อมูลนักเรียน'!L6</f>
        <v>1</v>
      </c>
      <c r="C79" s="246">
        <f>'3.ข้อมูลนักเรียน'!L7</f>
        <v>8</v>
      </c>
      <c r="D79" s="246">
        <f>'3.ข้อมูลนักเรียน'!L8</f>
        <v>10</v>
      </c>
      <c r="E79" s="246">
        <f t="shared" si="2"/>
        <v>18</v>
      </c>
      <c r="F79" s="246">
        <f t="shared" si="3"/>
        <v>18</v>
      </c>
    </row>
    <row r="80" spans="1:7" ht="18.75" customHeight="1" x14ac:dyDescent="0.35">
      <c r="A80" s="233" t="s">
        <v>42</v>
      </c>
      <c r="B80" s="244">
        <f>SUM(B74:B79)</f>
        <v>6</v>
      </c>
      <c r="C80" s="247">
        <f>SUM(C74:C79)</f>
        <v>57</v>
      </c>
      <c r="D80" s="247">
        <f>SUM(D74:D79)</f>
        <v>63</v>
      </c>
      <c r="E80" s="247">
        <f t="shared" si="2"/>
        <v>120</v>
      </c>
      <c r="F80" s="247"/>
    </row>
    <row r="81" spans="1:8" ht="19.5" customHeight="1" x14ac:dyDescent="0.35">
      <c r="A81" s="155" t="s">
        <v>57</v>
      </c>
      <c r="B81" s="82">
        <f>'3.ข้อมูลนักเรียน'!N6</f>
        <v>0</v>
      </c>
      <c r="C81" s="246">
        <f>'3.ข้อมูลนักเรียน'!N7</f>
        <v>0</v>
      </c>
      <c r="D81" s="246">
        <f>'3.ข้อมูลนักเรียน'!N8</f>
        <v>0</v>
      </c>
      <c r="E81" s="246">
        <f t="shared" si="2"/>
        <v>0</v>
      </c>
      <c r="F81" s="246" t="e">
        <f t="shared" si="3"/>
        <v>#DIV/0!</v>
      </c>
    </row>
    <row r="82" spans="1:8" x14ac:dyDescent="0.35">
      <c r="A82" s="155" t="s">
        <v>58</v>
      </c>
      <c r="B82" s="82">
        <f>'3.ข้อมูลนักเรียน'!O6</f>
        <v>0</v>
      </c>
      <c r="C82" s="246">
        <f>'3.ข้อมูลนักเรียน'!O7</f>
        <v>0</v>
      </c>
      <c r="D82" s="246">
        <f>'3.ข้อมูลนักเรียน'!O8</f>
        <v>0</v>
      </c>
      <c r="E82" s="246">
        <f t="shared" si="2"/>
        <v>0</v>
      </c>
      <c r="F82" s="246" t="e">
        <f t="shared" si="3"/>
        <v>#DIV/0!</v>
      </c>
    </row>
    <row r="83" spans="1:8" x14ac:dyDescent="0.35">
      <c r="A83" s="155" t="s">
        <v>59</v>
      </c>
      <c r="B83" s="82">
        <f>'3.ข้อมูลนักเรียน'!P6</f>
        <v>0</v>
      </c>
      <c r="C83" s="246">
        <f>'3.ข้อมูลนักเรียน'!P7</f>
        <v>0</v>
      </c>
      <c r="D83" s="246">
        <f>'3.ข้อมูลนักเรียน'!P8</f>
        <v>0</v>
      </c>
      <c r="E83" s="246">
        <f t="shared" si="2"/>
        <v>0</v>
      </c>
      <c r="F83" s="246" t="e">
        <f t="shared" si="3"/>
        <v>#DIV/0!</v>
      </c>
    </row>
    <row r="84" spans="1:8" x14ac:dyDescent="0.35">
      <c r="A84" s="233" t="s">
        <v>42</v>
      </c>
      <c r="B84" s="244">
        <f>SUM(B81:B83)</f>
        <v>0</v>
      </c>
      <c r="C84" s="247">
        <f>SUM(C81:C83)</f>
        <v>0</v>
      </c>
      <c r="D84" s="247">
        <f>SUM(D81:D83)</f>
        <v>0</v>
      </c>
      <c r="E84" s="247">
        <f t="shared" si="2"/>
        <v>0</v>
      </c>
      <c r="F84" s="247"/>
    </row>
    <row r="85" spans="1:8" x14ac:dyDescent="0.35">
      <c r="A85" s="71" t="s">
        <v>22</v>
      </c>
      <c r="B85" s="248">
        <f>SUM(B84,B80,B73)</f>
        <v>7</v>
      </c>
      <c r="C85" s="248">
        <f t="shared" ref="C85:E85" si="4">SUM(C84,C80,C73)</f>
        <v>76</v>
      </c>
      <c r="D85" s="248">
        <f t="shared" si="4"/>
        <v>75</v>
      </c>
      <c r="E85" s="248">
        <f t="shared" si="4"/>
        <v>151</v>
      </c>
      <c r="F85" s="249"/>
    </row>
    <row r="86" spans="1:8" x14ac:dyDescent="0.35">
      <c r="A86" s="154"/>
      <c r="B86" s="154"/>
      <c r="C86" s="154"/>
      <c r="D86" s="154"/>
      <c r="E86" s="154"/>
      <c r="F86" s="40"/>
    </row>
    <row r="92" spans="1:8" ht="29.25" customHeight="1" x14ac:dyDescent="0.35">
      <c r="H92" s="44"/>
    </row>
    <row r="93" spans="1:8" ht="16.5" customHeight="1" x14ac:dyDescent="0.35">
      <c r="H93" s="44"/>
    </row>
    <row r="94" spans="1:8" x14ac:dyDescent="0.35">
      <c r="H94" s="44"/>
    </row>
    <row r="95" spans="1:8" ht="13.5" customHeight="1" x14ac:dyDescent="0.35">
      <c r="H95" s="44"/>
    </row>
    <row r="96" spans="1:8" ht="21" customHeight="1" x14ac:dyDescent="0.35">
      <c r="H96" s="200"/>
    </row>
    <row r="97" spans="1:8" x14ac:dyDescent="0.35">
      <c r="H97" s="200"/>
    </row>
    <row r="98" spans="1:8" x14ac:dyDescent="0.35">
      <c r="H98" s="154"/>
    </row>
    <row r="99" spans="1:8" ht="24" customHeight="1" x14ac:dyDescent="0.35">
      <c r="A99" s="439" t="s">
        <v>162</v>
      </c>
      <c r="B99" s="439"/>
      <c r="C99" s="439"/>
      <c r="D99" s="439"/>
      <c r="E99" s="439"/>
      <c r="F99" s="439"/>
      <c r="G99" s="439"/>
      <c r="H99" s="201"/>
    </row>
    <row r="100" spans="1:8" ht="24" customHeight="1" x14ac:dyDescent="0.35">
      <c r="A100" s="21"/>
      <c r="B100" s="44"/>
      <c r="C100" s="44"/>
      <c r="D100" s="44"/>
      <c r="E100" s="44"/>
      <c r="F100" s="44"/>
      <c r="G100" s="44"/>
      <c r="H100" s="201"/>
    </row>
    <row r="101" spans="1:8" ht="24" customHeight="1" x14ac:dyDescent="0.35">
      <c r="A101" s="21" t="s">
        <v>268</v>
      </c>
      <c r="B101" s="44"/>
      <c r="C101" s="44"/>
      <c r="D101" s="220"/>
      <c r="E101" s="203">
        <f>'4.พัฒนาการปฐมวัย'!B8</f>
        <v>21</v>
      </c>
      <c r="F101" s="21" t="s">
        <v>44</v>
      </c>
      <c r="G101" s="44"/>
      <c r="H101" s="201"/>
    </row>
    <row r="102" spans="1:8" ht="24" customHeight="1" x14ac:dyDescent="0.35">
      <c r="A102" s="44"/>
      <c r="B102" s="44"/>
      <c r="C102" s="44"/>
      <c r="D102" s="44"/>
      <c r="E102" s="44"/>
      <c r="F102" s="44"/>
      <c r="G102" s="44"/>
      <c r="H102" s="201"/>
    </row>
    <row r="103" spans="1:8" x14ac:dyDescent="0.35">
      <c r="A103" s="313" t="s">
        <v>137</v>
      </c>
      <c r="B103" s="319" t="s">
        <v>139</v>
      </c>
      <c r="C103" s="320"/>
      <c r="D103" s="320"/>
      <c r="E103" s="320"/>
      <c r="F103" s="320"/>
      <c r="G103" s="321"/>
    </row>
    <row r="104" spans="1:8" x14ac:dyDescent="0.35">
      <c r="A104" s="314"/>
      <c r="B104" s="322" t="s">
        <v>70</v>
      </c>
      <c r="C104" s="323"/>
      <c r="D104" s="324" t="s">
        <v>78</v>
      </c>
      <c r="E104" s="325"/>
      <c r="F104" s="326" t="s">
        <v>77</v>
      </c>
      <c r="G104" s="327"/>
    </row>
    <row r="105" spans="1:8" x14ac:dyDescent="0.35">
      <c r="A105" s="315"/>
      <c r="B105" s="177" t="s">
        <v>68</v>
      </c>
      <c r="C105" s="177" t="s">
        <v>67</v>
      </c>
      <c r="D105" s="165" t="s">
        <v>68</v>
      </c>
      <c r="E105" s="165" t="s">
        <v>67</v>
      </c>
      <c r="F105" s="166" t="s">
        <v>68</v>
      </c>
      <c r="G105" s="166" t="s">
        <v>67</v>
      </c>
    </row>
    <row r="106" spans="1:8" x14ac:dyDescent="0.35">
      <c r="A106" s="167" t="s">
        <v>140</v>
      </c>
      <c r="B106" s="70">
        <f>'4.พัฒนาการปฐมวัย'!C8</f>
        <v>21</v>
      </c>
      <c r="C106" s="169">
        <f>B106/E101*100</f>
        <v>100</v>
      </c>
      <c r="D106" s="70">
        <f>'4.พัฒนาการปฐมวัย'!E8</f>
        <v>0</v>
      </c>
      <c r="E106" s="170">
        <f>D106/E101*100</f>
        <v>0</v>
      </c>
      <c r="F106" s="70">
        <f>'4.พัฒนาการปฐมวัย'!G8</f>
        <v>0</v>
      </c>
      <c r="G106" s="171">
        <f>F106/E101*100</f>
        <v>0</v>
      </c>
    </row>
    <row r="107" spans="1:8" x14ac:dyDescent="0.35">
      <c r="A107" s="167" t="s">
        <v>141</v>
      </c>
      <c r="B107" s="70">
        <f>'4.พัฒนาการปฐมวัย'!C9</f>
        <v>21</v>
      </c>
      <c r="C107" s="169">
        <f>B107/E101*100</f>
        <v>100</v>
      </c>
      <c r="D107" s="70">
        <f>'4.พัฒนาการปฐมวัย'!E9</f>
        <v>0</v>
      </c>
      <c r="E107" s="170">
        <f>D107/E101*100</f>
        <v>0</v>
      </c>
      <c r="F107" s="70">
        <f>'4.พัฒนาการปฐมวัย'!G9</f>
        <v>0</v>
      </c>
      <c r="G107" s="171">
        <f>F107/E101*100</f>
        <v>0</v>
      </c>
    </row>
    <row r="108" spans="1:8" x14ac:dyDescent="0.35">
      <c r="A108" s="167" t="s">
        <v>142</v>
      </c>
      <c r="B108" s="70">
        <f>'4.พัฒนาการปฐมวัย'!C10</f>
        <v>19</v>
      </c>
      <c r="C108" s="169">
        <f>B108/E101*100</f>
        <v>90.476190476190482</v>
      </c>
      <c r="D108" s="70">
        <f>'4.พัฒนาการปฐมวัย'!E10</f>
        <v>2</v>
      </c>
      <c r="E108" s="170">
        <f>D108/E101*100</f>
        <v>9.5238095238095237</v>
      </c>
      <c r="F108" s="70">
        <f>'4.พัฒนาการปฐมวัย'!G10</f>
        <v>0</v>
      </c>
      <c r="G108" s="171">
        <f>F108/E101*100</f>
        <v>0</v>
      </c>
    </row>
    <row r="109" spans="1:8" x14ac:dyDescent="0.35">
      <c r="A109" s="167" t="s">
        <v>143</v>
      </c>
      <c r="B109" s="70">
        <f>'4.พัฒนาการปฐมวัย'!C11</f>
        <v>21</v>
      </c>
      <c r="C109" s="169">
        <f>B109/E101*100</f>
        <v>100</v>
      </c>
      <c r="D109" s="70">
        <f>'4.พัฒนาการปฐมวัย'!E11</f>
        <v>0</v>
      </c>
      <c r="E109" s="170">
        <f>D109/E101*100</f>
        <v>0</v>
      </c>
      <c r="F109" s="70">
        <f>'4.พัฒนาการปฐมวัย'!G11</f>
        <v>0</v>
      </c>
      <c r="G109" s="171">
        <f>F109/E101*100</f>
        <v>0</v>
      </c>
    </row>
    <row r="122" ht="27.95" customHeight="1" x14ac:dyDescent="0.35"/>
    <row r="123" ht="11.25" customHeight="1" x14ac:dyDescent="0.35"/>
    <row r="125" ht="13.5" customHeight="1" x14ac:dyDescent="0.35"/>
    <row r="133" spans="1:7" ht="23.25" x14ac:dyDescent="0.35">
      <c r="A133" s="440" t="s">
        <v>300</v>
      </c>
      <c r="B133" s="440"/>
      <c r="C133" s="440"/>
      <c r="D133" s="440"/>
      <c r="E133" s="440"/>
      <c r="F133" s="440"/>
      <c r="G133" s="440"/>
    </row>
    <row r="135" spans="1:7" x14ac:dyDescent="0.35">
      <c r="A135" s="17" t="s">
        <v>301</v>
      </c>
    </row>
    <row r="152" ht="27.95" customHeight="1" x14ac:dyDescent="0.35"/>
    <row r="167" spans="1:1" x14ac:dyDescent="0.35">
      <c r="A167" s="17" t="s">
        <v>103</v>
      </c>
    </row>
    <row r="181" ht="25.5" customHeight="1" x14ac:dyDescent="0.35"/>
    <row r="201" spans="1:1" x14ac:dyDescent="0.35">
      <c r="A201" s="41" t="s">
        <v>104</v>
      </c>
    </row>
    <row r="211" ht="25.5" customHeight="1" x14ac:dyDescent="0.35"/>
    <row r="213" ht="42.75" customHeight="1" x14ac:dyDescent="0.35"/>
    <row r="214" ht="13.5" customHeight="1" x14ac:dyDescent="0.35"/>
    <row r="225" spans="1:1" ht="28.5" customHeight="1" x14ac:dyDescent="0.35"/>
    <row r="234" spans="1:1" x14ac:dyDescent="0.35">
      <c r="A234" s="41" t="s">
        <v>299</v>
      </c>
    </row>
    <row r="239" spans="1:1" ht="30.75" customHeight="1" x14ac:dyDescent="0.35"/>
    <row r="240" spans="1:1" ht="27.95" customHeight="1" x14ac:dyDescent="0.35"/>
    <row r="241" spans="1:1" ht="29.25" customHeight="1" x14ac:dyDescent="0.35"/>
    <row r="243" spans="1:1" ht="23.25" customHeight="1" x14ac:dyDescent="0.35"/>
    <row r="244" spans="1:1" ht="52.5" customHeight="1" x14ac:dyDescent="0.35"/>
    <row r="245" spans="1:1" ht="17.25" customHeight="1" x14ac:dyDescent="0.35"/>
    <row r="247" spans="1:1" ht="21" customHeight="1" x14ac:dyDescent="0.35"/>
    <row r="249" spans="1:1" x14ac:dyDescent="0.35">
      <c r="A249" s="41" t="s">
        <v>298</v>
      </c>
    </row>
    <row r="251" spans="1:1" ht="21" customHeight="1" x14ac:dyDescent="0.35"/>
    <row r="253" spans="1:1" ht="42.75" customHeight="1" x14ac:dyDescent="0.35"/>
    <row r="261" spans="1:8" ht="23.25" x14ac:dyDescent="0.35">
      <c r="A261" s="138"/>
      <c r="B261" s="138"/>
      <c r="C261" s="138"/>
      <c r="D261" s="138"/>
      <c r="E261" s="138"/>
      <c r="F261" s="138"/>
      <c r="G261" s="138"/>
    </row>
    <row r="264" spans="1:8" ht="23.25" x14ac:dyDescent="0.35">
      <c r="A264" s="429" t="s">
        <v>224</v>
      </c>
      <c r="B264" s="429"/>
      <c r="C264" s="429"/>
      <c r="D264" s="429"/>
      <c r="E264" s="429"/>
      <c r="F264" s="429"/>
      <c r="G264" s="429"/>
    </row>
    <row r="265" spans="1:8" x14ac:dyDescent="0.35">
      <c r="A265" s="284" t="s">
        <v>297</v>
      </c>
      <c r="B265" s="18"/>
      <c r="C265" s="18"/>
      <c r="D265" s="18"/>
      <c r="E265" s="18"/>
      <c r="F265" s="18"/>
      <c r="G265" s="18"/>
      <c r="H265" s="18"/>
    </row>
    <row r="269" spans="1:8" ht="44.25" customHeight="1" x14ac:dyDescent="0.35"/>
    <row r="275" ht="24" customHeight="1" x14ac:dyDescent="0.35"/>
    <row r="277" ht="44.25" customHeight="1" x14ac:dyDescent="0.35"/>
    <row r="297" spans="1:7" x14ac:dyDescent="0.35">
      <c r="A297" s="17" t="s">
        <v>296</v>
      </c>
    </row>
    <row r="298" spans="1:7" x14ac:dyDescent="0.35">
      <c r="A298" s="430" t="s">
        <v>225</v>
      </c>
      <c r="B298" s="430"/>
      <c r="C298" s="430"/>
      <c r="D298" s="430"/>
      <c r="E298" s="430"/>
      <c r="F298" s="430"/>
      <c r="G298" s="430"/>
    </row>
    <row r="300" spans="1:7" x14ac:dyDescent="0.35">
      <c r="A300" s="421" t="s">
        <v>218</v>
      </c>
      <c r="B300" s="422"/>
      <c r="C300" s="236" t="s">
        <v>107</v>
      </c>
      <c r="D300" s="236" t="s">
        <v>107</v>
      </c>
      <c r="E300" s="431" t="s">
        <v>108</v>
      </c>
      <c r="F300" s="431"/>
    </row>
    <row r="301" spans="1:7" ht="21.75" thickBot="1" x14ac:dyDescent="0.4">
      <c r="A301" s="423"/>
      <c r="B301" s="424"/>
      <c r="C301" s="237">
        <v>2560</v>
      </c>
      <c r="D301" s="237">
        <v>2561</v>
      </c>
      <c r="E301" s="419" t="s">
        <v>109</v>
      </c>
      <c r="F301" s="419"/>
    </row>
    <row r="302" spans="1:7" x14ac:dyDescent="0.35">
      <c r="A302" s="427" t="s">
        <v>228</v>
      </c>
      <c r="B302" s="428"/>
      <c r="C302" s="235">
        <f>'6.ผล RT '!C8</f>
        <v>81.41</v>
      </c>
      <c r="D302" s="72">
        <f>'6.ผล RT '!D8</f>
        <v>75.150000000000006</v>
      </c>
      <c r="E302" s="420">
        <f t="shared" ref="E302" si="5">D302-C302</f>
        <v>-6.2599999999999909</v>
      </c>
      <c r="F302" s="420"/>
    </row>
    <row r="303" spans="1:7" x14ac:dyDescent="0.35">
      <c r="A303" s="425" t="s">
        <v>229</v>
      </c>
      <c r="B303" s="426"/>
      <c r="C303" s="235">
        <f>'6.ผล RT '!F8</f>
        <v>84</v>
      </c>
      <c r="D303" s="235">
        <f>'6.ผล RT '!G8</f>
        <v>79</v>
      </c>
      <c r="E303" s="420">
        <f>D303-C303</f>
        <v>-5</v>
      </c>
      <c r="F303" s="420"/>
    </row>
    <row r="304" spans="1:7" ht="21.75" thickBot="1" x14ac:dyDescent="0.4">
      <c r="A304" s="432" t="s">
        <v>230</v>
      </c>
      <c r="B304" s="433"/>
      <c r="C304" s="74">
        <f>'6.ผล RT '!I8</f>
        <v>82.7</v>
      </c>
      <c r="D304" s="74">
        <f>'6.ผล RT '!J8</f>
        <v>77.069999999999993</v>
      </c>
      <c r="E304" s="434">
        <f>D304-C304</f>
        <v>-5.6300000000000097</v>
      </c>
      <c r="F304" s="434"/>
    </row>
    <row r="306" spans="1:7" x14ac:dyDescent="0.35">
      <c r="A306" s="430" t="s">
        <v>226</v>
      </c>
      <c r="B306" s="430"/>
      <c r="C306" s="430"/>
      <c r="D306" s="430"/>
      <c r="E306" s="430"/>
      <c r="F306" s="430"/>
      <c r="G306" s="430"/>
    </row>
    <row r="326" ht="27.95" customHeight="1" x14ac:dyDescent="0.35"/>
    <row r="327" ht="50.25" customHeight="1" x14ac:dyDescent="0.35"/>
    <row r="329" ht="23.25" customHeight="1" x14ac:dyDescent="0.35"/>
    <row r="330" ht="52.5" customHeight="1" x14ac:dyDescent="0.35"/>
    <row r="331" ht="17.25" customHeight="1" x14ac:dyDescent="0.35"/>
    <row r="333" ht="21" customHeight="1" x14ac:dyDescent="0.35"/>
    <row r="337" ht="21" customHeight="1" x14ac:dyDescent="0.35"/>
    <row r="339" ht="42.75" customHeight="1" x14ac:dyDescent="0.35"/>
    <row r="354" spans="1:7" ht="44.25" customHeight="1" x14ac:dyDescent="0.35"/>
    <row r="357" spans="1:7" ht="23.25" x14ac:dyDescent="0.35">
      <c r="A357" s="429" t="s">
        <v>269</v>
      </c>
      <c r="B357" s="429"/>
      <c r="C357" s="429"/>
      <c r="D357" s="429"/>
      <c r="E357" s="429"/>
      <c r="F357" s="429"/>
      <c r="G357" s="429"/>
    </row>
    <row r="358" spans="1:7" x14ac:dyDescent="0.35">
      <c r="A358" s="447" t="s">
        <v>227</v>
      </c>
      <c r="B358" s="447"/>
      <c r="C358" s="447"/>
      <c r="D358" s="447"/>
      <c r="E358" s="447"/>
      <c r="F358" s="447"/>
      <c r="G358" s="447"/>
    </row>
    <row r="363" spans="1:7" ht="44.25" customHeight="1" x14ac:dyDescent="0.35"/>
    <row r="389" spans="1:7" x14ac:dyDescent="0.35">
      <c r="A389" s="17" t="s">
        <v>295</v>
      </c>
    </row>
    <row r="390" spans="1:7" x14ac:dyDescent="0.35">
      <c r="A390" s="430" t="s">
        <v>266</v>
      </c>
      <c r="B390" s="430"/>
      <c r="C390" s="430"/>
      <c r="D390" s="430"/>
      <c r="E390" s="430"/>
      <c r="F390" s="430"/>
      <c r="G390" s="430"/>
    </row>
    <row r="392" spans="1:7" x14ac:dyDescent="0.35">
      <c r="A392" s="421" t="s">
        <v>106</v>
      </c>
      <c r="B392" s="422"/>
      <c r="C392" s="236" t="s">
        <v>107</v>
      </c>
      <c r="D392" s="236" t="s">
        <v>107</v>
      </c>
      <c r="E392" s="431" t="s">
        <v>108</v>
      </c>
      <c r="F392" s="431"/>
    </row>
    <row r="393" spans="1:7" x14ac:dyDescent="0.35">
      <c r="A393" s="423"/>
      <c r="B393" s="424"/>
      <c r="C393" s="237">
        <v>2561</v>
      </c>
      <c r="D393" s="237">
        <v>2562</v>
      </c>
      <c r="E393" s="419" t="s">
        <v>109</v>
      </c>
      <c r="F393" s="419"/>
    </row>
    <row r="394" spans="1:7" x14ac:dyDescent="0.35">
      <c r="A394" s="448" t="s">
        <v>112</v>
      </c>
      <c r="B394" s="449"/>
      <c r="C394" s="235">
        <f>'7.ผล NT'!C8</f>
        <v>63.67</v>
      </c>
      <c r="D394" s="72">
        <f>'7.ผล NT'!D8</f>
        <v>0</v>
      </c>
      <c r="E394" s="420">
        <f t="shared" ref="E394" si="6">D394-C394</f>
        <v>-63.67</v>
      </c>
      <c r="F394" s="420"/>
    </row>
    <row r="395" spans="1:7" x14ac:dyDescent="0.35">
      <c r="A395" s="450" t="s">
        <v>113</v>
      </c>
      <c r="B395" s="451"/>
      <c r="C395" s="235">
        <f>'7.ผล NT'!F8</f>
        <v>58.36</v>
      </c>
      <c r="D395" s="235">
        <f>'7.ผล NT'!G8</f>
        <v>0</v>
      </c>
      <c r="E395" s="420">
        <f>D395-C395</f>
        <v>-58.36</v>
      </c>
      <c r="F395" s="420"/>
    </row>
    <row r="396" spans="1:7" x14ac:dyDescent="0.35">
      <c r="A396" s="452" t="s">
        <v>114</v>
      </c>
      <c r="B396" s="453"/>
      <c r="C396" s="73">
        <f>'7.ผล NT'!I8</f>
        <v>59.79</v>
      </c>
      <c r="D396" s="235">
        <f>'7.ผล NT'!J8</f>
        <v>0</v>
      </c>
      <c r="E396" s="420">
        <f>D396-C396</f>
        <v>-59.79</v>
      </c>
      <c r="F396" s="420"/>
    </row>
    <row r="397" spans="1:7" x14ac:dyDescent="0.35">
      <c r="A397" s="445" t="s">
        <v>115</v>
      </c>
      <c r="B397" s="446"/>
      <c r="C397" s="74">
        <f>AVERAGE(C394:C396)</f>
        <v>60.606666666666662</v>
      </c>
      <c r="D397" s="74">
        <f>AVERAGE(D394:D396)</f>
        <v>0</v>
      </c>
      <c r="E397" s="434">
        <f>D397-C397</f>
        <v>-60.606666666666662</v>
      </c>
      <c r="F397" s="434"/>
    </row>
    <row r="398" spans="1:7" x14ac:dyDescent="0.35">
      <c r="A398" s="18" t="s">
        <v>313</v>
      </c>
      <c r="B398" s="22" t="s">
        <v>314</v>
      </c>
    </row>
    <row r="399" spans="1:7" x14ac:dyDescent="0.35">
      <c r="A399" s="430" t="s">
        <v>267</v>
      </c>
      <c r="B399" s="430"/>
      <c r="C399" s="430"/>
      <c r="D399" s="430"/>
      <c r="E399" s="430"/>
      <c r="F399" s="430"/>
      <c r="G399" s="430"/>
    </row>
    <row r="411" ht="27.95" customHeight="1" x14ac:dyDescent="0.35"/>
    <row r="412" ht="13.5" customHeight="1" x14ac:dyDescent="0.35"/>
    <row r="441" ht="27.95" customHeight="1" x14ac:dyDescent="0.35"/>
    <row r="457" spans="1:7" ht="23.25" x14ac:dyDescent="0.35">
      <c r="A457" s="151" t="s">
        <v>231</v>
      </c>
      <c r="B457" s="152"/>
      <c r="C457" s="152"/>
      <c r="D457" s="152"/>
      <c r="E457" s="152"/>
      <c r="F457" s="152"/>
      <c r="G457" s="152"/>
    </row>
    <row r="458" spans="1:7" x14ac:dyDescent="0.35">
      <c r="A458" s="17" t="s">
        <v>291</v>
      </c>
    </row>
    <row r="459" spans="1:7" x14ac:dyDescent="0.35">
      <c r="A459" s="17"/>
    </row>
    <row r="460" spans="1:7" x14ac:dyDescent="0.35">
      <c r="A460" s="17"/>
    </row>
    <row r="470" spans="8:8" ht="29.25" customHeight="1" x14ac:dyDescent="0.35">
      <c r="H470" s="269"/>
    </row>
    <row r="471" spans="8:8" x14ac:dyDescent="0.35">
      <c r="H471" s="270"/>
    </row>
    <row r="472" spans="8:8" x14ac:dyDescent="0.35">
      <c r="H472" s="270"/>
    </row>
    <row r="473" spans="8:8" ht="24" customHeight="1" x14ac:dyDescent="0.35">
      <c r="H473" s="270"/>
    </row>
    <row r="474" spans="8:8" ht="48" customHeight="1" x14ac:dyDescent="0.35">
      <c r="H474" s="270"/>
    </row>
    <row r="475" spans="8:8" x14ac:dyDescent="0.35">
      <c r="H475" s="270"/>
    </row>
    <row r="476" spans="8:8" x14ac:dyDescent="0.35">
      <c r="H476" s="270"/>
    </row>
    <row r="477" spans="8:8" ht="48" customHeight="1" x14ac:dyDescent="0.35">
      <c r="H477" s="270"/>
    </row>
    <row r="478" spans="8:8" x14ac:dyDescent="0.35">
      <c r="H478" s="270"/>
    </row>
    <row r="479" spans="8:8" x14ac:dyDescent="0.35">
      <c r="H479" s="270"/>
    </row>
    <row r="480" spans="8:8" x14ac:dyDescent="0.35">
      <c r="H480" s="270"/>
    </row>
    <row r="481" spans="8:8" x14ac:dyDescent="0.35">
      <c r="H481" s="270"/>
    </row>
    <row r="482" spans="8:8" x14ac:dyDescent="0.35">
      <c r="H482" s="270"/>
    </row>
    <row r="483" spans="8:8" ht="47.25" customHeight="1" x14ac:dyDescent="0.35">
      <c r="H483" s="270"/>
    </row>
    <row r="484" spans="8:8" x14ac:dyDescent="0.35">
      <c r="H484" s="270"/>
    </row>
    <row r="485" spans="8:8" x14ac:dyDescent="0.35">
      <c r="H485" s="270"/>
    </row>
    <row r="486" spans="8:8" x14ac:dyDescent="0.35">
      <c r="H486" s="270"/>
    </row>
    <row r="487" spans="8:8" ht="29.25" customHeight="1" x14ac:dyDescent="0.35">
      <c r="H487" s="270"/>
    </row>
    <row r="488" spans="8:8" x14ac:dyDescent="0.35">
      <c r="H488" s="270"/>
    </row>
    <row r="489" spans="8:8" ht="28.5" customHeight="1" x14ac:dyDescent="0.35">
      <c r="H489" s="270"/>
    </row>
    <row r="490" spans="8:8" x14ac:dyDescent="0.35">
      <c r="H490" s="270"/>
    </row>
    <row r="491" spans="8:8" x14ac:dyDescent="0.35">
      <c r="H491" s="270"/>
    </row>
    <row r="492" spans="8:8" x14ac:dyDescent="0.35">
      <c r="H492" s="270"/>
    </row>
    <row r="493" spans="8:8" x14ac:dyDescent="0.35">
      <c r="H493" s="270"/>
    </row>
    <row r="494" spans="8:8" ht="29.25" customHeight="1" x14ac:dyDescent="0.35">
      <c r="H494" s="269"/>
    </row>
    <row r="495" spans="8:8" x14ac:dyDescent="0.35">
      <c r="H495" s="270"/>
    </row>
    <row r="496" spans="8:8" x14ac:dyDescent="0.35">
      <c r="H496" s="270"/>
    </row>
    <row r="497" spans="8:8" x14ac:dyDescent="0.35">
      <c r="H497" s="270"/>
    </row>
    <row r="498" spans="8:8" x14ac:dyDescent="0.35">
      <c r="H498" s="270"/>
    </row>
    <row r="499" spans="8:8" x14ac:dyDescent="0.35">
      <c r="H499" s="270"/>
    </row>
    <row r="500" spans="8:8" x14ac:dyDescent="0.35">
      <c r="H500" s="270"/>
    </row>
    <row r="501" spans="8:8" x14ac:dyDescent="0.35">
      <c r="H501" s="270"/>
    </row>
    <row r="502" spans="8:8" x14ac:dyDescent="0.35">
      <c r="H502" s="270"/>
    </row>
    <row r="503" spans="8:8" ht="48.75" customHeight="1" x14ac:dyDescent="0.35">
      <c r="H503" s="270"/>
    </row>
    <row r="504" spans="8:8" x14ac:dyDescent="0.35">
      <c r="H504" s="270"/>
    </row>
    <row r="505" spans="8:8" ht="47.25" customHeight="1" x14ac:dyDescent="0.35">
      <c r="H505" s="270"/>
    </row>
    <row r="506" spans="8:8" ht="41.25" customHeight="1" x14ac:dyDescent="0.35">
      <c r="H506" s="270"/>
    </row>
    <row r="507" spans="8:8" x14ac:dyDescent="0.35">
      <c r="H507" s="270"/>
    </row>
    <row r="508" spans="8:8" ht="46.5" customHeight="1" x14ac:dyDescent="0.35">
      <c r="H508" s="270"/>
    </row>
    <row r="509" spans="8:8" x14ac:dyDescent="0.35">
      <c r="H509" s="270"/>
    </row>
    <row r="510" spans="8:8" x14ac:dyDescent="0.35">
      <c r="H510" s="270"/>
    </row>
    <row r="511" spans="8:8" x14ac:dyDescent="0.35">
      <c r="H511" s="270"/>
    </row>
    <row r="512" spans="8:8" ht="45.75" customHeight="1" x14ac:dyDescent="0.35">
      <c r="H512" s="270"/>
    </row>
    <row r="513" spans="1:8" ht="29.25" customHeight="1" x14ac:dyDescent="0.35">
      <c r="A513" s="280" t="s">
        <v>292</v>
      </c>
      <c r="H513" s="270"/>
    </row>
    <row r="514" spans="1:8" x14ac:dyDescent="0.35">
      <c r="H514" s="270"/>
    </row>
    <row r="515" spans="1:8" ht="21" customHeight="1" x14ac:dyDescent="0.35"/>
    <row r="516" spans="1:8" ht="21" customHeight="1" x14ac:dyDescent="0.35"/>
    <row r="517" spans="1:8" ht="21" customHeight="1" x14ac:dyDescent="0.35"/>
    <row r="546" spans="1:7" ht="23.25" x14ac:dyDescent="0.35">
      <c r="A546" s="418" t="s">
        <v>293</v>
      </c>
      <c r="B546" s="418"/>
      <c r="C546" s="418"/>
      <c r="D546" s="418"/>
      <c r="E546" s="418"/>
      <c r="F546" s="418"/>
      <c r="G546" s="418"/>
    </row>
    <row r="547" spans="1:7" x14ac:dyDescent="0.35">
      <c r="A547" s="270"/>
      <c r="B547" s="270"/>
      <c r="C547" s="270"/>
      <c r="D547" s="270"/>
      <c r="E547" s="270"/>
      <c r="F547" s="270"/>
      <c r="G547" s="270"/>
    </row>
    <row r="548" spans="1:7" ht="42" x14ac:dyDescent="0.35">
      <c r="A548" s="404" t="s">
        <v>145</v>
      </c>
      <c r="B548" s="404"/>
      <c r="C548" s="404"/>
      <c r="D548" s="404"/>
      <c r="E548" s="404"/>
      <c r="F548" s="271" t="s">
        <v>146</v>
      </c>
      <c r="G548" s="271" t="s">
        <v>120</v>
      </c>
    </row>
    <row r="549" spans="1:7" ht="23.25" x14ac:dyDescent="0.35">
      <c r="A549" s="454" t="s">
        <v>200</v>
      </c>
      <c r="B549" s="455"/>
      <c r="C549" s="455"/>
      <c r="D549" s="455"/>
      <c r="E549" s="456"/>
      <c r="F549" s="272">
        <f>'9.ผล มฐ.ปฐมวัย'!B5</f>
        <v>4</v>
      </c>
      <c r="G549" s="225" t="str">
        <f>IF(F549=5,"ยอดเยี่ยม",IF(F549=4,"ดีเลิศ",IF(F549=3,"ดี",IF(F549=2,"ปานกลาง",IF(F549=1,"กำลังพัฒนา")))))</f>
        <v>ดีเลิศ</v>
      </c>
    </row>
    <row r="550" spans="1:7" x14ac:dyDescent="0.35">
      <c r="A550" s="405" t="s">
        <v>233</v>
      </c>
      <c r="B550" s="406"/>
      <c r="C550" s="406"/>
      <c r="D550" s="406"/>
      <c r="E550" s="407"/>
      <c r="F550" s="273">
        <f>'9.ผล มฐ.ปฐมวัย'!B6</f>
        <v>4</v>
      </c>
      <c r="G550" s="226" t="str">
        <f t="shared" ref="G550:G566" si="7">IF(F550=5,"ยอดเยี่ยม",IF(F550=4,"ดีเลิศ",IF(F550=3,"ดี",IF(F550=2,"ปานกลาง",IF(F550=1,"กำลังพัฒนา")))))</f>
        <v>ดีเลิศ</v>
      </c>
    </row>
    <row r="551" spans="1:7" x14ac:dyDescent="0.35">
      <c r="A551" s="405" t="s">
        <v>234</v>
      </c>
      <c r="B551" s="406"/>
      <c r="C551" s="406"/>
      <c r="D551" s="406"/>
      <c r="E551" s="407"/>
      <c r="F551" s="273">
        <f>'9.ผล มฐ.ปฐมวัย'!B7</f>
        <v>4</v>
      </c>
      <c r="G551" s="226" t="str">
        <f t="shared" si="7"/>
        <v>ดีเลิศ</v>
      </c>
    </row>
    <row r="552" spans="1:7" x14ac:dyDescent="0.35">
      <c r="A552" s="405" t="s">
        <v>235</v>
      </c>
      <c r="B552" s="406"/>
      <c r="C552" s="406"/>
      <c r="D552" s="406"/>
      <c r="E552" s="407"/>
      <c r="F552" s="273">
        <f>'9.ผล มฐ.ปฐมวัย'!B8</f>
        <v>3</v>
      </c>
      <c r="G552" s="226" t="str">
        <f t="shared" si="7"/>
        <v>ดี</v>
      </c>
    </row>
    <row r="553" spans="1:7" x14ac:dyDescent="0.35">
      <c r="A553" s="405" t="s">
        <v>236</v>
      </c>
      <c r="B553" s="406"/>
      <c r="C553" s="406"/>
      <c r="D553" s="406"/>
      <c r="E553" s="407"/>
      <c r="F553" s="273">
        <f>'9.ผล มฐ.ปฐมวัย'!B9</f>
        <v>3</v>
      </c>
      <c r="G553" s="226" t="str">
        <f t="shared" si="7"/>
        <v>ดี</v>
      </c>
    </row>
    <row r="554" spans="1:7" x14ac:dyDescent="0.35">
      <c r="A554" s="408" t="s">
        <v>205</v>
      </c>
      <c r="B554" s="409"/>
      <c r="C554" s="409"/>
      <c r="D554" s="409"/>
      <c r="E554" s="410"/>
      <c r="F554" s="272">
        <f>'9.ผล มฐ.ปฐมวัย'!B10</f>
        <v>4</v>
      </c>
      <c r="G554" s="225" t="str">
        <f t="shared" si="7"/>
        <v>ดีเลิศ</v>
      </c>
    </row>
    <row r="555" spans="1:7" x14ac:dyDescent="0.35">
      <c r="A555" s="405" t="s">
        <v>237</v>
      </c>
      <c r="B555" s="406"/>
      <c r="C555" s="406"/>
      <c r="D555" s="406"/>
      <c r="E555" s="407"/>
      <c r="F555" s="273">
        <f>'9.ผล มฐ.ปฐมวัย'!B11</f>
        <v>4</v>
      </c>
      <c r="G555" s="226" t="str">
        <f t="shared" si="7"/>
        <v>ดีเลิศ</v>
      </c>
    </row>
    <row r="556" spans="1:7" x14ac:dyDescent="0.35">
      <c r="A556" s="405" t="s">
        <v>238</v>
      </c>
      <c r="B556" s="406"/>
      <c r="C556" s="406"/>
      <c r="D556" s="406"/>
      <c r="E556" s="407"/>
      <c r="F556" s="273">
        <f>'9.ผล มฐ.ปฐมวัย'!B12</f>
        <v>4</v>
      </c>
      <c r="G556" s="226" t="str">
        <f t="shared" si="7"/>
        <v>ดีเลิศ</v>
      </c>
    </row>
    <row r="557" spans="1:7" x14ac:dyDescent="0.35">
      <c r="A557" s="405" t="s">
        <v>239</v>
      </c>
      <c r="B557" s="406"/>
      <c r="C557" s="406"/>
      <c r="D557" s="406"/>
      <c r="E557" s="407"/>
      <c r="F557" s="273">
        <f>'9.ผล มฐ.ปฐมวัย'!B13</f>
        <v>4</v>
      </c>
      <c r="G557" s="226" t="str">
        <f t="shared" si="7"/>
        <v>ดีเลิศ</v>
      </c>
    </row>
    <row r="558" spans="1:7" x14ac:dyDescent="0.35">
      <c r="A558" s="405" t="s">
        <v>240</v>
      </c>
      <c r="B558" s="406"/>
      <c r="C558" s="406"/>
      <c r="D558" s="406"/>
      <c r="E558" s="407"/>
      <c r="F558" s="273">
        <f>'9.ผล มฐ.ปฐมวัย'!B14</f>
        <v>4</v>
      </c>
      <c r="G558" s="226" t="str">
        <f t="shared" si="7"/>
        <v>ดีเลิศ</v>
      </c>
    </row>
    <row r="559" spans="1:7" x14ac:dyDescent="0.35">
      <c r="A559" s="405" t="s">
        <v>264</v>
      </c>
      <c r="B559" s="406"/>
      <c r="C559" s="406"/>
      <c r="D559" s="406"/>
      <c r="E559" s="407"/>
      <c r="F559" s="273">
        <f>'9.ผล มฐ.ปฐมวัย'!B15</f>
        <v>4</v>
      </c>
      <c r="G559" s="226" t="str">
        <f t="shared" si="7"/>
        <v>ดีเลิศ</v>
      </c>
    </row>
    <row r="560" spans="1:7" x14ac:dyDescent="0.35">
      <c r="A560" s="405" t="s">
        <v>241</v>
      </c>
      <c r="B560" s="406"/>
      <c r="C560" s="406"/>
      <c r="D560" s="406"/>
      <c r="E560" s="407"/>
      <c r="F560" s="273">
        <f>'9.ผล มฐ.ปฐมวัย'!B16</f>
        <v>4</v>
      </c>
      <c r="G560" s="226" t="str">
        <f t="shared" si="7"/>
        <v>ดีเลิศ</v>
      </c>
    </row>
    <row r="561" spans="1:7" x14ac:dyDescent="0.35">
      <c r="A561" s="408" t="s">
        <v>212</v>
      </c>
      <c r="B561" s="409"/>
      <c r="C561" s="409"/>
      <c r="D561" s="409"/>
      <c r="E561" s="410"/>
      <c r="F561" s="272">
        <f>'9.ผล มฐ.ปฐมวัย'!B17</f>
        <v>4</v>
      </c>
      <c r="G561" s="225" t="str">
        <f t="shared" si="7"/>
        <v>ดีเลิศ</v>
      </c>
    </row>
    <row r="562" spans="1:7" x14ac:dyDescent="0.35">
      <c r="A562" s="405" t="s">
        <v>242</v>
      </c>
      <c r="B562" s="406"/>
      <c r="C562" s="406"/>
      <c r="D562" s="406"/>
      <c r="E562" s="407"/>
      <c r="F562" s="273">
        <f>'9.ผล มฐ.ปฐมวัย'!B18</f>
        <v>4</v>
      </c>
      <c r="G562" s="226" t="str">
        <f t="shared" si="7"/>
        <v>ดีเลิศ</v>
      </c>
    </row>
    <row r="563" spans="1:7" x14ac:dyDescent="0.35">
      <c r="A563" s="405" t="s">
        <v>243</v>
      </c>
      <c r="B563" s="406"/>
      <c r="C563" s="406"/>
      <c r="D563" s="406"/>
      <c r="E563" s="407"/>
      <c r="F563" s="273">
        <f>'9.ผล มฐ.ปฐมวัย'!B19</f>
        <v>4</v>
      </c>
      <c r="G563" s="226" t="str">
        <f t="shared" si="7"/>
        <v>ดีเลิศ</v>
      </c>
    </row>
    <row r="564" spans="1:7" x14ac:dyDescent="0.35">
      <c r="A564" s="405" t="s">
        <v>244</v>
      </c>
      <c r="B564" s="406"/>
      <c r="C564" s="406"/>
      <c r="D564" s="406"/>
      <c r="E564" s="407"/>
      <c r="F564" s="273">
        <f>'9.ผล มฐ.ปฐมวัย'!B20</f>
        <v>4</v>
      </c>
      <c r="G564" s="226" t="str">
        <f>IF(F564=5,"ยอดเยี่ยม",IF(F564=4,"ดีเลิศ",IF(F564=3,"ดี",IF(F564=2,"ปานกลาง",IF(F564=1,"กำลังพัฒนา")))))</f>
        <v>ดีเลิศ</v>
      </c>
    </row>
    <row r="565" spans="1:7" x14ac:dyDescent="0.35">
      <c r="A565" s="405" t="s">
        <v>245</v>
      </c>
      <c r="B565" s="406"/>
      <c r="C565" s="406"/>
      <c r="D565" s="406"/>
      <c r="E565" s="407"/>
      <c r="F565" s="273">
        <f>'9.ผล มฐ.ปฐมวัย'!B21</f>
        <v>4</v>
      </c>
      <c r="G565" s="226" t="str">
        <f t="shared" si="7"/>
        <v>ดีเลิศ</v>
      </c>
    </row>
    <row r="566" spans="1:7" ht="23.25" x14ac:dyDescent="0.35">
      <c r="A566" s="401" t="s">
        <v>156</v>
      </c>
      <c r="B566" s="402"/>
      <c r="C566" s="402"/>
      <c r="D566" s="402"/>
      <c r="E566" s="403"/>
      <c r="F566" s="274">
        <f>'9.ผล มฐ.ปฐมวัย'!B22</f>
        <v>4</v>
      </c>
      <c r="G566" s="227" t="str">
        <f t="shared" si="7"/>
        <v>ดีเลิศ</v>
      </c>
    </row>
    <row r="567" spans="1:7" ht="23.25" x14ac:dyDescent="0.35">
      <c r="A567" s="281"/>
      <c r="B567" s="281"/>
      <c r="C567" s="281"/>
      <c r="D567" s="281"/>
      <c r="E567" s="281"/>
      <c r="F567" s="282"/>
      <c r="G567" s="283"/>
    </row>
    <row r="568" spans="1:7" ht="23.25" x14ac:dyDescent="0.35">
      <c r="A568" s="281"/>
      <c r="B568" s="281"/>
      <c r="C568" s="281"/>
      <c r="D568" s="281"/>
      <c r="E568" s="281"/>
      <c r="F568" s="282"/>
      <c r="G568" s="283"/>
    </row>
    <row r="569" spans="1:7" ht="23.25" x14ac:dyDescent="0.35">
      <c r="A569" s="281"/>
      <c r="B569" s="281"/>
      <c r="C569" s="281"/>
      <c r="D569" s="281"/>
      <c r="E569" s="281"/>
      <c r="F569" s="282"/>
      <c r="G569" s="283"/>
    </row>
    <row r="570" spans="1:7" ht="23.25" x14ac:dyDescent="0.35">
      <c r="A570" s="281"/>
      <c r="B570" s="281"/>
      <c r="C570" s="281"/>
      <c r="D570" s="281"/>
      <c r="E570" s="281"/>
      <c r="F570" s="282"/>
      <c r="G570" s="283"/>
    </row>
    <row r="571" spans="1:7" ht="23.25" x14ac:dyDescent="0.35">
      <c r="A571" s="281"/>
      <c r="B571" s="281"/>
      <c r="C571" s="281"/>
      <c r="D571" s="281"/>
      <c r="E571" s="281"/>
      <c r="F571" s="282"/>
      <c r="G571" s="283"/>
    </row>
    <row r="572" spans="1:7" ht="23.25" x14ac:dyDescent="0.35">
      <c r="A572" s="281"/>
      <c r="B572" s="281"/>
      <c r="C572" s="281"/>
      <c r="D572" s="281"/>
      <c r="E572" s="281"/>
      <c r="F572" s="282"/>
      <c r="G572" s="283"/>
    </row>
    <row r="573" spans="1:7" ht="23.25" x14ac:dyDescent="0.35">
      <c r="A573" s="281"/>
      <c r="B573" s="281"/>
      <c r="C573" s="281"/>
      <c r="D573" s="281"/>
      <c r="E573" s="281"/>
      <c r="F573" s="282"/>
      <c r="G573" s="283"/>
    </row>
    <row r="574" spans="1:7" ht="23.25" x14ac:dyDescent="0.35">
      <c r="A574" s="281"/>
      <c r="B574" s="281"/>
      <c r="C574" s="281"/>
      <c r="D574" s="281"/>
      <c r="E574" s="281"/>
      <c r="F574" s="282"/>
      <c r="G574" s="283"/>
    </row>
    <row r="575" spans="1:7" x14ac:dyDescent="0.35">
      <c r="A575" s="270"/>
      <c r="B575" s="270"/>
      <c r="C575" s="270"/>
      <c r="D575" s="270"/>
      <c r="E575" s="270"/>
      <c r="F575" s="270"/>
      <c r="G575" s="270"/>
    </row>
    <row r="576" spans="1:7" x14ac:dyDescent="0.35">
      <c r="A576" s="270"/>
      <c r="B576" s="270"/>
      <c r="C576" s="270"/>
      <c r="D576" s="270"/>
      <c r="E576" s="270"/>
      <c r="F576" s="270"/>
      <c r="G576" s="270"/>
    </row>
    <row r="577" spans="1:7" x14ac:dyDescent="0.35">
      <c r="A577" s="270"/>
      <c r="B577" s="270"/>
      <c r="C577" s="270"/>
      <c r="D577" s="270"/>
      <c r="E577" s="270"/>
      <c r="F577" s="270"/>
      <c r="G577" s="270"/>
    </row>
    <row r="578" spans="1:7" ht="23.25" x14ac:dyDescent="0.35">
      <c r="A578" s="418" t="s">
        <v>294</v>
      </c>
      <c r="B578" s="418"/>
      <c r="C578" s="418"/>
      <c r="D578" s="418"/>
      <c r="E578" s="418"/>
      <c r="F578" s="418"/>
      <c r="G578" s="418"/>
    </row>
    <row r="579" spans="1:7" x14ac:dyDescent="0.35">
      <c r="A579" s="270"/>
      <c r="B579" s="270"/>
      <c r="C579" s="270"/>
      <c r="D579" s="270"/>
      <c r="E579" s="270"/>
      <c r="F579" s="270"/>
      <c r="G579" s="270"/>
    </row>
    <row r="580" spans="1:7" ht="42" x14ac:dyDescent="0.35">
      <c r="A580" s="441" t="s">
        <v>145</v>
      </c>
      <c r="B580" s="441"/>
      <c r="C580" s="441"/>
      <c r="D580" s="441"/>
      <c r="E580" s="441"/>
      <c r="F580" s="271" t="s">
        <v>146</v>
      </c>
      <c r="G580" s="271" t="s">
        <v>120</v>
      </c>
    </row>
    <row r="581" spans="1:7" x14ac:dyDescent="0.35">
      <c r="A581" s="442" t="s">
        <v>157</v>
      </c>
      <c r="B581" s="442"/>
      <c r="C581" s="442"/>
      <c r="D581" s="442"/>
      <c r="E581" s="442"/>
      <c r="F581" s="275">
        <f>'10.ผล มฐ.ขั้นพื้นฐาน'!C5</f>
        <v>3</v>
      </c>
      <c r="G581" s="225" t="str">
        <f>IF(F581=5,"ยอดเยี่ยม",IF(F581=4,"ดีเลิศ",IF(F581=3,"ดี",IF(F581=2,"ปานกลาง",IF(F581=1,"กำลังพัฒนา")))))</f>
        <v>ดี</v>
      </c>
    </row>
    <row r="582" spans="1:7" x14ac:dyDescent="0.35">
      <c r="A582" s="443" t="s">
        <v>246</v>
      </c>
      <c r="B582" s="443"/>
      <c r="C582" s="443"/>
      <c r="D582" s="443"/>
      <c r="E582" s="443"/>
      <c r="F582" s="276">
        <f>'10.ผล มฐ.ขั้นพื้นฐาน'!C6</f>
        <v>3</v>
      </c>
      <c r="G582" s="226" t="str">
        <f t="shared" ref="G582:G597" si="8">IF(F582=5,"ยอดเยี่ยม",IF(F582=4,"ดีเลิศ",IF(F582=3,"ดี",IF(F582=2,"ปานกลาง",IF(F582=1,"กำลังพัฒนา")))))</f>
        <v>ดี</v>
      </c>
    </row>
    <row r="583" spans="1:7" x14ac:dyDescent="0.35">
      <c r="A583" s="443" t="s">
        <v>247</v>
      </c>
      <c r="B583" s="443"/>
      <c r="C583" s="443"/>
      <c r="D583" s="443"/>
      <c r="E583" s="443"/>
      <c r="F583" s="276">
        <f>'10.ผล มฐ.ขั้นพื้นฐาน'!C13</f>
        <v>4</v>
      </c>
      <c r="G583" s="226" t="str">
        <f t="shared" si="8"/>
        <v>ดีเลิศ</v>
      </c>
    </row>
    <row r="584" spans="1:7" x14ac:dyDescent="0.35">
      <c r="A584" s="444" t="s">
        <v>232</v>
      </c>
      <c r="B584" s="444"/>
      <c r="C584" s="444"/>
      <c r="D584" s="444"/>
      <c r="E584" s="444"/>
      <c r="F584" s="275">
        <f>'10.ผล มฐ.ขั้นพื้นฐาน'!C18</f>
        <v>4</v>
      </c>
      <c r="G584" s="225" t="str">
        <f t="shared" si="8"/>
        <v>ดีเลิศ</v>
      </c>
    </row>
    <row r="585" spans="1:7" x14ac:dyDescent="0.35">
      <c r="A585" s="443" t="s">
        <v>248</v>
      </c>
      <c r="B585" s="443"/>
      <c r="C585" s="443"/>
      <c r="D585" s="443"/>
      <c r="E585" s="443"/>
      <c r="F585" s="277">
        <f>'10.ผล มฐ.ขั้นพื้นฐาน'!C19</f>
        <v>5</v>
      </c>
      <c r="G585" s="226" t="str">
        <f t="shared" si="8"/>
        <v>ยอดเยี่ยม</v>
      </c>
    </row>
    <row r="586" spans="1:7" x14ac:dyDescent="0.35">
      <c r="A586" s="443" t="s">
        <v>250</v>
      </c>
      <c r="B586" s="443"/>
      <c r="C586" s="443"/>
      <c r="D586" s="443"/>
      <c r="E586" s="443"/>
      <c r="F586" s="277">
        <f>'10.ผล มฐ.ขั้นพื้นฐาน'!C20</f>
        <v>4</v>
      </c>
      <c r="G586" s="226" t="str">
        <f t="shared" si="8"/>
        <v>ดีเลิศ</v>
      </c>
    </row>
    <row r="587" spans="1:7" x14ac:dyDescent="0.35">
      <c r="A587" s="458" t="s">
        <v>249</v>
      </c>
      <c r="B587" s="459"/>
      <c r="C587" s="459"/>
      <c r="D587" s="459"/>
      <c r="E587" s="460"/>
      <c r="F587" s="277">
        <f>'10.ผล มฐ.ขั้นพื้นฐาน'!C21</f>
        <v>4</v>
      </c>
      <c r="G587" s="226" t="str">
        <f t="shared" si="8"/>
        <v>ดีเลิศ</v>
      </c>
    </row>
    <row r="588" spans="1:7" x14ac:dyDescent="0.35">
      <c r="A588" s="466" t="s">
        <v>251</v>
      </c>
      <c r="B588" s="467"/>
      <c r="C588" s="467"/>
      <c r="D588" s="467"/>
      <c r="E588" s="468"/>
      <c r="F588" s="277">
        <f>'10.ผล มฐ.ขั้นพื้นฐาน'!C22</f>
        <v>4</v>
      </c>
      <c r="G588" s="226" t="str">
        <f t="shared" si="8"/>
        <v>ดีเลิศ</v>
      </c>
    </row>
    <row r="589" spans="1:7" x14ac:dyDescent="0.35">
      <c r="A589" s="461" t="s">
        <v>252</v>
      </c>
      <c r="B589" s="462"/>
      <c r="C589" s="462"/>
      <c r="D589" s="462"/>
      <c r="E589" s="463"/>
      <c r="F589" s="277">
        <f>'10.ผล มฐ.ขั้นพื้นฐาน'!C23</f>
        <v>5</v>
      </c>
      <c r="G589" s="226" t="str">
        <f t="shared" si="8"/>
        <v>ยอดเยี่ยม</v>
      </c>
    </row>
    <row r="590" spans="1:7" x14ac:dyDescent="0.35">
      <c r="A590" s="465" t="s">
        <v>253</v>
      </c>
      <c r="B590" s="465"/>
      <c r="C590" s="465"/>
      <c r="D590" s="465"/>
      <c r="E590" s="465"/>
      <c r="F590" s="277">
        <f>'10.ผล มฐ.ขั้นพื้นฐาน'!C24</f>
        <v>4</v>
      </c>
      <c r="G590" s="226" t="str">
        <f t="shared" si="8"/>
        <v>ดีเลิศ</v>
      </c>
    </row>
    <row r="591" spans="1:7" x14ac:dyDescent="0.35">
      <c r="A591" s="444" t="s">
        <v>161</v>
      </c>
      <c r="B591" s="444"/>
      <c r="C591" s="444"/>
      <c r="D591" s="444"/>
      <c r="E591" s="444"/>
      <c r="F591" s="275">
        <f>'10.ผล มฐ.ขั้นพื้นฐาน'!C25</f>
        <v>3</v>
      </c>
      <c r="G591" s="225" t="str">
        <f t="shared" si="8"/>
        <v>ดี</v>
      </c>
    </row>
    <row r="592" spans="1:7" x14ac:dyDescent="0.35">
      <c r="A592" s="464" t="s">
        <v>254</v>
      </c>
      <c r="B592" s="464"/>
      <c r="C592" s="464"/>
      <c r="D592" s="464"/>
      <c r="E592" s="464"/>
      <c r="F592" s="277">
        <f>'10.ผล มฐ.ขั้นพื้นฐาน'!C26</f>
        <v>3</v>
      </c>
      <c r="G592" s="226" t="str">
        <f t="shared" si="8"/>
        <v>ดี</v>
      </c>
    </row>
    <row r="593" spans="1:7" x14ac:dyDescent="0.35">
      <c r="A593" s="411" t="s">
        <v>255</v>
      </c>
      <c r="B593" s="411"/>
      <c r="C593" s="411"/>
      <c r="D593" s="411"/>
      <c r="E593" s="411"/>
      <c r="F593" s="277">
        <f>'10.ผล มฐ.ขั้นพื้นฐาน'!C27</f>
        <v>4</v>
      </c>
      <c r="G593" s="226" t="str">
        <f t="shared" si="8"/>
        <v>ดีเลิศ</v>
      </c>
    </row>
    <row r="594" spans="1:7" x14ac:dyDescent="0.35">
      <c r="A594" s="465" t="s">
        <v>256</v>
      </c>
      <c r="B594" s="465"/>
      <c r="C594" s="465"/>
      <c r="D594" s="465"/>
      <c r="E594" s="465"/>
      <c r="F594" s="277">
        <f>'10.ผล มฐ.ขั้นพื้นฐาน'!C28</f>
        <v>4</v>
      </c>
      <c r="G594" s="226" t="str">
        <f t="shared" si="8"/>
        <v>ดีเลิศ</v>
      </c>
    </row>
    <row r="595" spans="1:7" x14ac:dyDescent="0.35">
      <c r="A595" s="465" t="s">
        <v>257</v>
      </c>
      <c r="B595" s="465"/>
      <c r="C595" s="465"/>
      <c r="D595" s="465"/>
      <c r="E595" s="465"/>
      <c r="F595" s="277">
        <f>'10.ผล มฐ.ขั้นพื้นฐาน'!C29</f>
        <v>3</v>
      </c>
      <c r="G595" s="226" t="str">
        <f t="shared" si="8"/>
        <v>ดี</v>
      </c>
    </row>
    <row r="596" spans="1:7" x14ac:dyDescent="0.35">
      <c r="A596" s="465" t="s">
        <v>258</v>
      </c>
      <c r="B596" s="465"/>
      <c r="C596" s="465"/>
      <c r="D596" s="465"/>
      <c r="E596" s="465"/>
      <c r="F596" s="277">
        <f>'10.ผล มฐ.ขั้นพื้นฐาน'!C30</f>
        <v>3</v>
      </c>
      <c r="G596" s="226" t="str">
        <f t="shared" si="8"/>
        <v>ดี</v>
      </c>
    </row>
    <row r="597" spans="1:7" ht="23.25" x14ac:dyDescent="0.35">
      <c r="A597" s="457" t="s">
        <v>156</v>
      </c>
      <c r="B597" s="457"/>
      <c r="C597" s="457"/>
      <c r="D597" s="457"/>
      <c r="E597" s="457"/>
      <c r="F597" s="278">
        <f>'10.ผล มฐ.ขั้นพื้นฐาน'!C31</f>
        <v>3</v>
      </c>
      <c r="G597" s="241" t="str">
        <f t="shared" si="8"/>
        <v>ดี</v>
      </c>
    </row>
    <row r="598" spans="1:7" x14ac:dyDescent="0.35">
      <c r="A598" s="270"/>
      <c r="B598" s="270"/>
      <c r="C598" s="270"/>
      <c r="D598" s="270"/>
      <c r="E598" s="270"/>
      <c r="F598" s="270"/>
      <c r="G598" s="270"/>
    </row>
  </sheetData>
  <sheetProtection formatColumns="0" formatRows="0" insertRows="0" deleteRows="0"/>
  <customSheetViews>
    <customSheetView guid="{6088E1CD-C14E-4ADC-8095-890E4A2CC5BD}" showPageBreaks="1" view="pageLayout">
      <selection activeCell="D9" sqref="D9"/>
      <pageMargins left="0.98425196850393704" right="0.31496062992125984" top="0.98425196850393704" bottom="0.51181102362204722" header="0.31496062992125984" footer="0.31496062992125984"/>
      <pageSetup orientation="portrait" r:id="rId1"/>
    </customSheetView>
  </customSheetViews>
  <mergeCells count="109">
    <mergeCell ref="A597:E597"/>
    <mergeCell ref="A587:E587"/>
    <mergeCell ref="A589:E589"/>
    <mergeCell ref="A592:E592"/>
    <mergeCell ref="A593:E593"/>
    <mergeCell ref="A594:E594"/>
    <mergeCell ref="A595:E595"/>
    <mergeCell ref="A596:E596"/>
    <mergeCell ref="A585:E585"/>
    <mergeCell ref="A586:E586"/>
    <mergeCell ref="A588:E588"/>
    <mergeCell ref="A590:E590"/>
    <mergeCell ref="A591:E591"/>
    <mergeCell ref="A580:E580"/>
    <mergeCell ref="A581:E581"/>
    <mergeCell ref="A582:E582"/>
    <mergeCell ref="A583:E583"/>
    <mergeCell ref="A584:E584"/>
    <mergeCell ref="A397:B397"/>
    <mergeCell ref="E397:F397"/>
    <mergeCell ref="A399:G399"/>
    <mergeCell ref="A358:G358"/>
    <mergeCell ref="A578:G578"/>
    <mergeCell ref="A394:B394"/>
    <mergeCell ref="E394:F394"/>
    <mergeCell ref="A395:B395"/>
    <mergeCell ref="E395:F395"/>
    <mergeCell ref="A396:B396"/>
    <mergeCell ref="E396:F396"/>
    <mergeCell ref="A549:E549"/>
    <mergeCell ref="A550:E550"/>
    <mergeCell ref="A551:E551"/>
    <mergeCell ref="A552:E552"/>
    <mergeCell ref="A553:E553"/>
    <mergeCell ref="A554:E554"/>
    <mergeCell ref="A555:E555"/>
    <mergeCell ref="A556:E556"/>
    <mergeCell ref="A33:G33"/>
    <mergeCell ref="A1:G1"/>
    <mergeCell ref="A2:G2"/>
    <mergeCell ref="E300:F300"/>
    <mergeCell ref="A298:G298"/>
    <mergeCell ref="D35:E35"/>
    <mergeCell ref="D36:E36"/>
    <mergeCell ref="D37:E37"/>
    <mergeCell ref="D38:E38"/>
    <mergeCell ref="A264:G264"/>
    <mergeCell ref="A40:B40"/>
    <mergeCell ref="D39:E39"/>
    <mergeCell ref="D40:E40"/>
    <mergeCell ref="D41:E41"/>
    <mergeCell ref="A35:B35"/>
    <mergeCell ref="A36:B36"/>
    <mergeCell ref="A103:A105"/>
    <mergeCell ref="B103:G103"/>
    <mergeCell ref="B104:C104"/>
    <mergeCell ref="D104:E104"/>
    <mergeCell ref="F104:G104"/>
    <mergeCell ref="A99:G99"/>
    <mergeCell ref="A133:G133"/>
    <mergeCell ref="A37:B37"/>
    <mergeCell ref="A546:G546"/>
    <mergeCell ref="E301:F301"/>
    <mergeCell ref="E302:F302"/>
    <mergeCell ref="E303:F303"/>
    <mergeCell ref="A300:B301"/>
    <mergeCell ref="A303:B303"/>
    <mergeCell ref="A302:B302"/>
    <mergeCell ref="A357:G357"/>
    <mergeCell ref="A390:G390"/>
    <mergeCell ref="A392:B393"/>
    <mergeCell ref="E392:F392"/>
    <mergeCell ref="E393:F393"/>
    <mergeCell ref="A304:B304"/>
    <mergeCell ref="A306:G306"/>
    <mergeCell ref="E304:F304"/>
    <mergeCell ref="A43:B43"/>
    <mergeCell ref="A44:B44"/>
    <mergeCell ref="A45:B45"/>
    <mergeCell ref="A46:B46"/>
    <mergeCell ref="D43:E43"/>
    <mergeCell ref="D42:E42"/>
    <mergeCell ref="D44:E44"/>
    <mergeCell ref="D45:E45"/>
    <mergeCell ref="D46:E46"/>
    <mergeCell ref="B6:G6"/>
    <mergeCell ref="B7:G7"/>
    <mergeCell ref="B8:G8"/>
    <mergeCell ref="A15:G15"/>
    <mergeCell ref="A20:G20"/>
    <mergeCell ref="A566:E566"/>
    <mergeCell ref="A548:E548"/>
    <mergeCell ref="A557:E557"/>
    <mergeCell ref="A558:E558"/>
    <mergeCell ref="A559:E559"/>
    <mergeCell ref="A560:E560"/>
    <mergeCell ref="A561:E561"/>
    <mergeCell ref="A562:E562"/>
    <mergeCell ref="A563:E563"/>
    <mergeCell ref="A564:E564"/>
    <mergeCell ref="A565:E565"/>
    <mergeCell ref="A38:B38"/>
    <mergeCell ref="A39:B39"/>
    <mergeCell ref="F68:F69"/>
    <mergeCell ref="C68:E68"/>
    <mergeCell ref="A68:A69"/>
    <mergeCell ref="B68:B69"/>
    <mergeCell ref="A41:B41"/>
    <mergeCell ref="A42:B42"/>
  </mergeCells>
  <conditionalFormatting sqref="E303:E304">
    <cfRule type="cellIs" dxfId="23" priority="19" operator="greaterThan">
      <formula>0</formula>
    </cfRule>
    <cfRule type="cellIs" dxfId="22" priority="20" operator="lessThan">
      <formula>0</formula>
    </cfRule>
    <cfRule type="cellIs" dxfId="21" priority="21" operator="greaterThan">
      <formula>0</formula>
    </cfRule>
    <cfRule type="cellIs" dxfId="20" priority="22" operator="greaterThan">
      <formula>0</formula>
    </cfRule>
    <cfRule type="cellIs" dxfId="19" priority="23" operator="greaterThan">
      <formula>4.92</formula>
    </cfRule>
    <cfRule type="cellIs" dxfId="18" priority="24" operator="greaterThan">
      <formula>0</formula>
    </cfRule>
  </conditionalFormatting>
  <conditionalFormatting sqref="E302">
    <cfRule type="cellIs" dxfId="17" priority="13" operator="greaterThan">
      <formula>0</formula>
    </cfRule>
    <cfRule type="cellIs" dxfId="16" priority="14" operator="lessThan">
      <formula>0</formula>
    </cfRule>
    <cfRule type="cellIs" dxfId="15" priority="15" operator="greaterThan">
      <formula>0</formula>
    </cfRule>
    <cfRule type="cellIs" dxfId="14" priority="16" operator="greaterThan">
      <formula>0</formula>
    </cfRule>
    <cfRule type="cellIs" dxfId="13" priority="17" operator="greaterThan">
      <formula>4.92</formula>
    </cfRule>
    <cfRule type="cellIs" dxfId="12" priority="18" operator="greaterThan">
      <formula>0</formula>
    </cfRule>
  </conditionalFormatting>
  <conditionalFormatting sqref="E395:E397">
    <cfRule type="cellIs" dxfId="11" priority="7" operator="greaterThan">
      <formula>0</formula>
    </cfRule>
    <cfRule type="cellIs" dxfId="10" priority="8" operator="lessThan">
      <formula>0</formula>
    </cfRule>
    <cfRule type="cellIs" dxfId="9" priority="9" operator="greaterThan">
      <formula>0</formula>
    </cfRule>
    <cfRule type="cellIs" dxfId="8" priority="10" operator="greaterThan">
      <formula>0</formula>
    </cfRule>
    <cfRule type="cellIs" dxfId="7" priority="11" operator="greaterThan">
      <formula>4.92</formula>
    </cfRule>
    <cfRule type="cellIs" dxfId="6" priority="12" operator="greaterThan">
      <formula>0</formula>
    </cfRule>
  </conditionalFormatting>
  <conditionalFormatting sqref="E394">
    <cfRule type="cellIs" dxfId="5" priority="1" operator="greaterThan">
      <formula>0</formula>
    </cfRule>
    <cfRule type="cellIs" dxfId="4" priority="2" operator="lessThan">
      <formula>0</formula>
    </cfRule>
    <cfRule type="cellIs" dxfId="3" priority="3" operator="greaterThan">
      <formula>0</formula>
    </cfRule>
    <cfRule type="cellIs" dxfId="2" priority="4" operator="greaterThan">
      <formula>0</formula>
    </cfRule>
    <cfRule type="cellIs" dxfId="1" priority="5" operator="greaterThan">
      <formula>4.92</formula>
    </cfRule>
    <cfRule type="cellIs" dxfId="0" priority="6" operator="greaterThan">
      <formula>0</formula>
    </cfRule>
  </conditionalFormatting>
  <hyperlinks>
    <hyperlink ref="D9" r:id="rId2"/>
  </hyperlinks>
  <pageMargins left="1.0625" right="0.45405982905982906" top="0.89583333333333337" bottom="0.73863636363636365" header="0.31496062992126" footer="0.56496062999999996"/>
  <pageSetup paperSize="9" orientation="portrait" r:id="rId3"/>
  <headerFooter differentFirst="1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</sheetPr>
  <dimension ref="A1:S33"/>
  <sheetViews>
    <sheetView topLeftCell="A33" zoomScale="84" zoomScaleNormal="84" workbookViewId="0">
      <selection activeCell="K10" sqref="K10"/>
    </sheetView>
  </sheetViews>
  <sheetFormatPr defaultColWidth="9" defaultRowHeight="21" x14ac:dyDescent="0.35"/>
  <cols>
    <col min="1" max="1" width="23.125" style="22" customWidth="1"/>
    <col min="2" max="2" width="8.125" style="11" customWidth="1"/>
    <col min="3" max="3" width="8.375" style="11" customWidth="1"/>
    <col min="4" max="4" width="7.625" style="11" customWidth="1"/>
    <col min="5" max="5" width="7.75" style="11" customWidth="1"/>
    <col min="6" max="6" width="6.75" style="11" customWidth="1"/>
    <col min="7" max="7" width="6.25" style="13" customWidth="1"/>
    <col min="8" max="8" width="6.875" style="13" customWidth="1"/>
    <col min="9" max="9" width="7.125" style="13" customWidth="1"/>
    <col min="10" max="16384" width="9" style="13"/>
  </cols>
  <sheetData>
    <row r="1" spans="1:19" s="22" customFormat="1" ht="23.25" x14ac:dyDescent="0.35">
      <c r="A1" s="21" t="s">
        <v>0</v>
      </c>
      <c r="B1" s="43"/>
      <c r="C1" s="43"/>
      <c r="D1" s="43"/>
      <c r="E1" s="43"/>
      <c r="F1" s="43"/>
    </row>
    <row r="2" spans="1:19" s="22" customFormat="1" ht="12.75" customHeight="1" x14ac:dyDescent="0.35">
      <c r="B2" s="43"/>
      <c r="C2" s="43"/>
      <c r="D2" s="43"/>
      <c r="E2" s="43"/>
      <c r="F2" s="43"/>
    </row>
    <row r="3" spans="1:19" x14ac:dyDescent="0.35">
      <c r="A3" s="51" t="s">
        <v>1</v>
      </c>
      <c r="B3" s="291" t="s">
        <v>304</v>
      </c>
      <c r="C3" s="291"/>
      <c r="D3" s="291"/>
      <c r="E3" s="291"/>
      <c r="F3" s="291"/>
      <c r="G3" s="291"/>
      <c r="H3" s="291"/>
      <c r="I3" s="291"/>
      <c r="J3" s="22"/>
      <c r="K3" s="22"/>
      <c r="L3" s="22"/>
      <c r="M3" s="22"/>
    </row>
    <row r="4" spans="1:19" x14ac:dyDescent="0.35">
      <c r="A4" s="51" t="s">
        <v>2</v>
      </c>
      <c r="B4" s="292" t="s">
        <v>310</v>
      </c>
      <c r="C4" s="292"/>
      <c r="D4" s="292"/>
      <c r="E4" s="292"/>
      <c r="F4" s="292"/>
      <c r="G4" s="292"/>
      <c r="H4" s="292"/>
      <c r="I4" s="292"/>
      <c r="J4" s="22"/>
      <c r="K4" s="22"/>
      <c r="L4" s="22"/>
      <c r="M4" s="22"/>
    </row>
    <row r="5" spans="1:19" x14ac:dyDescent="0.35">
      <c r="A5" s="51" t="s">
        <v>3</v>
      </c>
      <c r="B5" s="292" t="s">
        <v>270</v>
      </c>
      <c r="C5" s="292"/>
      <c r="D5" s="292"/>
      <c r="E5" s="292"/>
      <c r="F5" s="292"/>
      <c r="G5" s="292"/>
      <c r="H5" s="292"/>
      <c r="I5" s="292"/>
      <c r="J5" s="22"/>
      <c r="K5" s="22"/>
      <c r="L5" s="22"/>
      <c r="M5" s="22"/>
    </row>
    <row r="6" spans="1:19" x14ac:dyDescent="0.35">
      <c r="A6" s="51" t="s">
        <v>4</v>
      </c>
      <c r="B6" s="293" t="s">
        <v>306</v>
      </c>
      <c r="C6" s="293"/>
      <c r="D6" s="293"/>
      <c r="E6" s="293"/>
      <c r="F6" s="293"/>
      <c r="G6" s="293"/>
      <c r="H6" s="293"/>
      <c r="I6" s="293"/>
      <c r="J6" s="22"/>
      <c r="K6" s="22"/>
      <c r="L6" s="22"/>
      <c r="M6" s="22"/>
    </row>
    <row r="7" spans="1:19" x14ac:dyDescent="0.35">
      <c r="A7" s="51" t="s">
        <v>5</v>
      </c>
      <c r="B7" s="293" t="e">
        <f>-B10</f>
        <v>#VALUE!</v>
      </c>
      <c r="C7" s="293"/>
      <c r="D7" s="293"/>
      <c r="E7" s="293"/>
      <c r="F7" s="293"/>
      <c r="G7" s="293"/>
      <c r="H7" s="293"/>
      <c r="I7" s="293"/>
      <c r="J7" s="22"/>
      <c r="K7" s="22"/>
      <c r="L7" s="22"/>
      <c r="M7" s="22"/>
    </row>
    <row r="8" spans="1:19" ht="24" customHeight="1" x14ac:dyDescent="0.35">
      <c r="A8" s="52" t="s">
        <v>75</v>
      </c>
      <c r="B8" s="294" t="s">
        <v>308</v>
      </c>
      <c r="C8" s="292"/>
      <c r="D8" s="292"/>
      <c r="E8" s="292"/>
      <c r="F8" s="292"/>
      <c r="G8" s="292"/>
      <c r="H8" s="292"/>
      <c r="I8" s="292"/>
      <c r="J8" s="22"/>
      <c r="K8" s="22"/>
      <c r="L8" s="22"/>
      <c r="M8" s="22"/>
    </row>
    <row r="9" spans="1:19" x14ac:dyDescent="0.35">
      <c r="A9" s="51" t="s">
        <v>6</v>
      </c>
      <c r="B9" s="292" t="s">
        <v>178</v>
      </c>
      <c r="C9" s="292"/>
      <c r="D9" s="292"/>
      <c r="E9" s="292"/>
      <c r="F9" s="292"/>
      <c r="G9" s="292"/>
      <c r="H9" s="292"/>
      <c r="I9" s="292"/>
      <c r="J9" s="22"/>
      <c r="K9" s="22"/>
      <c r="L9" s="22"/>
      <c r="M9" s="22"/>
    </row>
    <row r="10" spans="1:19" x14ac:dyDescent="0.35">
      <c r="A10" s="52" t="s">
        <v>7</v>
      </c>
      <c r="B10" s="292" t="s">
        <v>311</v>
      </c>
      <c r="C10" s="292"/>
      <c r="D10" s="292"/>
      <c r="E10" s="292"/>
      <c r="F10" s="292"/>
      <c r="G10" s="292"/>
      <c r="H10" s="292"/>
      <c r="I10" s="292"/>
      <c r="J10" s="22"/>
      <c r="K10" s="22"/>
      <c r="L10" s="22"/>
      <c r="M10" s="22"/>
    </row>
    <row r="11" spans="1:19" s="22" customFormat="1" ht="7.5" customHeight="1" x14ac:dyDescent="0.35">
      <c r="B11" s="43"/>
      <c r="C11" s="43"/>
      <c r="D11" s="43"/>
      <c r="E11" s="43"/>
      <c r="F11" s="43"/>
    </row>
    <row r="12" spans="1:19" s="22" customFormat="1" ht="23.25" x14ac:dyDescent="0.35">
      <c r="A12" s="21" t="s">
        <v>8</v>
      </c>
      <c r="B12" s="43"/>
      <c r="C12" s="43"/>
      <c r="D12" s="43"/>
      <c r="E12" s="43"/>
      <c r="F12" s="43"/>
    </row>
    <row r="13" spans="1:19" s="22" customFormat="1" x14ac:dyDescent="0.35">
      <c r="A13" s="17" t="s">
        <v>23</v>
      </c>
      <c r="B13" s="43"/>
      <c r="C13" s="43"/>
      <c r="D13" s="43"/>
      <c r="E13" s="43"/>
      <c r="F13" s="43"/>
    </row>
    <row r="14" spans="1:19" s="22" customFormat="1" ht="38.25" x14ac:dyDescent="0.35">
      <c r="A14" s="56" t="s">
        <v>9</v>
      </c>
      <c r="B14" s="60" t="s">
        <v>10</v>
      </c>
      <c r="C14" s="60" t="s">
        <v>11</v>
      </c>
      <c r="D14" s="57" t="s">
        <v>12</v>
      </c>
      <c r="E14" s="57" t="s">
        <v>13</v>
      </c>
      <c r="F14" s="57" t="s">
        <v>14</v>
      </c>
      <c r="G14" s="57" t="s">
        <v>22</v>
      </c>
    </row>
    <row r="15" spans="1:19" x14ac:dyDescent="0.35">
      <c r="A15" s="10" t="s">
        <v>290</v>
      </c>
      <c r="B15" s="5">
        <v>1</v>
      </c>
      <c r="C15" s="5">
        <v>8</v>
      </c>
      <c r="D15" s="5">
        <v>0</v>
      </c>
      <c r="E15" s="5">
        <v>0</v>
      </c>
      <c r="F15" s="5">
        <v>2</v>
      </c>
      <c r="G15" s="35">
        <f>SUM(B15:F15)</f>
        <v>11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22" customFormat="1" ht="11.25" customHeight="1" x14ac:dyDescent="0.35">
      <c r="B16" s="43"/>
      <c r="C16" s="43"/>
      <c r="D16" s="43"/>
      <c r="E16" s="43"/>
      <c r="F16" s="43"/>
    </row>
    <row r="17" spans="1:18" s="22" customFormat="1" x14ac:dyDescent="0.35">
      <c r="A17" s="17" t="s">
        <v>24</v>
      </c>
      <c r="B17" s="43"/>
      <c r="C17" s="43"/>
      <c r="D17" s="43"/>
      <c r="E17" s="43"/>
      <c r="F17" s="43"/>
    </row>
    <row r="18" spans="1:18" s="22" customFormat="1" ht="42.75" customHeight="1" x14ac:dyDescent="0.35">
      <c r="A18" s="55" t="s">
        <v>25</v>
      </c>
      <c r="B18" s="58" t="s">
        <v>27</v>
      </c>
      <c r="C18" s="58" t="s">
        <v>28</v>
      </c>
      <c r="D18" s="58" t="s">
        <v>29</v>
      </c>
      <c r="E18" s="59" t="s">
        <v>30</v>
      </c>
      <c r="F18" s="58" t="s">
        <v>31</v>
      </c>
      <c r="G18" s="58" t="s">
        <v>32</v>
      </c>
      <c r="H18" s="59" t="s">
        <v>33</v>
      </c>
      <c r="I18" s="62" t="s">
        <v>22</v>
      </c>
    </row>
    <row r="19" spans="1:18" x14ac:dyDescent="0.35">
      <c r="A19" s="10" t="s">
        <v>26</v>
      </c>
      <c r="B19" s="5">
        <v>0</v>
      </c>
      <c r="C19" s="5">
        <v>2</v>
      </c>
      <c r="D19" s="5">
        <v>8</v>
      </c>
      <c r="E19" s="5">
        <v>0</v>
      </c>
      <c r="F19" s="5">
        <v>0</v>
      </c>
      <c r="G19" s="5">
        <v>0</v>
      </c>
      <c r="H19" s="5">
        <v>0</v>
      </c>
      <c r="I19" s="35">
        <f>SUM(B19:H19)</f>
        <v>10</v>
      </c>
      <c r="J19" s="22"/>
      <c r="K19" s="22"/>
      <c r="L19" s="22"/>
      <c r="M19" s="22"/>
      <c r="N19" s="22"/>
      <c r="O19" s="22"/>
      <c r="P19" s="22"/>
      <c r="Q19" s="22"/>
      <c r="R19" s="22"/>
    </row>
    <row r="20" spans="1:18" s="22" customFormat="1" ht="14.25" customHeight="1" x14ac:dyDescent="0.35">
      <c r="B20" s="43"/>
      <c r="C20" s="43"/>
      <c r="D20" s="43"/>
      <c r="E20" s="43"/>
      <c r="F20" s="43"/>
    </row>
    <row r="21" spans="1:18" s="22" customFormat="1" x14ac:dyDescent="0.35">
      <c r="A21" s="17" t="s">
        <v>34</v>
      </c>
      <c r="B21" s="43"/>
      <c r="C21" s="43"/>
      <c r="D21" s="43"/>
      <c r="E21" s="43"/>
      <c r="F21" s="43"/>
    </row>
    <row r="22" spans="1:18" s="22" customFormat="1" ht="55.5" customHeight="1" x14ac:dyDescent="0.35">
      <c r="A22" s="53" t="s">
        <v>35</v>
      </c>
      <c r="B22" s="61" t="s">
        <v>36</v>
      </c>
      <c r="C22" s="297" t="s">
        <v>41</v>
      </c>
      <c r="D22" s="297"/>
      <c r="E22" s="43"/>
      <c r="F22" s="43"/>
    </row>
    <row r="23" spans="1:18" x14ac:dyDescent="0.35">
      <c r="A23" s="15" t="s">
        <v>89</v>
      </c>
      <c r="B23" s="50">
        <v>2</v>
      </c>
      <c r="C23" s="298">
        <v>24</v>
      </c>
      <c r="D23" s="299"/>
      <c r="E23" s="43"/>
      <c r="F23" s="43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35">
      <c r="A24" s="15" t="s">
        <v>90</v>
      </c>
      <c r="B24" s="50">
        <v>0</v>
      </c>
      <c r="C24" s="298">
        <v>0</v>
      </c>
      <c r="D24" s="299"/>
      <c r="E24" s="43"/>
      <c r="F24" s="43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35">
      <c r="A25" s="15" t="s">
        <v>91</v>
      </c>
      <c r="B25" s="50">
        <v>1</v>
      </c>
      <c r="C25" s="298">
        <v>25</v>
      </c>
      <c r="D25" s="299"/>
      <c r="E25" s="43"/>
      <c r="F25" s="4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35">
      <c r="A26" s="15" t="s">
        <v>92</v>
      </c>
      <c r="B26" s="50">
        <v>0</v>
      </c>
      <c r="C26" s="298">
        <v>0</v>
      </c>
      <c r="D26" s="299"/>
      <c r="E26" s="43"/>
      <c r="F26" s="43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35">
      <c r="A27" s="15" t="s">
        <v>93</v>
      </c>
      <c r="B27" s="50">
        <v>0</v>
      </c>
      <c r="C27" s="298">
        <v>0</v>
      </c>
      <c r="D27" s="299"/>
      <c r="E27" s="43"/>
      <c r="F27" s="43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35">
      <c r="A28" s="15" t="s">
        <v>94</v>
      </c>
      <c r="B28" s="50">
        <v>0</v>
      </c>
      <c r="C28" s="298">
        <v>0</v>
      </c>
      <c r="D28" s="299"/>
      <c r="E28" s="43"/>
      <c r="F28" s="43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35">
      <c r="A29" s="15" t="s">
        <v>95</v>
      </c>
      <c r="B29" s="50">
        <v>0</v>
      </c>
      <c r="C29" s="298">
        <v>0</v>
      </c>
      <c r="D29" s="299"/>
      <c r="E29" s="43"/>
      <c r="F29" s="43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35">
      <c r="A30" s="15" t="s">
        <v>96</v>
      </c>
      <c r="B30" s="50">
        <v>1</v>
      </c>
      <c r="C30" s="298">
        <v>25</v>
      </c>
      <c r="D30" s="299"/>
      <c r="E30" s="43"/>
      <c r="F30" s="43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35">
      <c r="A31" s="15" t="s">
        <v>97</v>
      </c>
      <c r="B31" s="50">
        <v>0</v>
      </c>
      <c r="C31" s="298">
        <v>0</v>
      </c>
      <c r="D31" s="299"/>
      <c r="E31" s="43"/>
      <c r="F31" s="43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35">
      <c r="A32" s="15" t="s">
        <v>309</v>
      </c>
      <c r="B32" s="50">
        <v>7</v>
      </c>
      <c r="C32" s="298">
        <v>25</v>
      </c>
      <c r="D32" s="299"/>
      <c r="E32" s="43"/>
      <c r="F32" s="43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6" s="22" customFormat="1" x14ac:dyDescent="0.35">
      <c r="A33" s="174" t="s">
        <v>42</v>
      </c>
      <c r="B33" s="54">
        <f>SUM(B23:B32)</f>
        <v>11</v>
      </c>
      <c r="C33" s="295"/>
      <c r="D33" s="296"/>
      <c r="E33" s="43"/>
      <c r="F33" s="43"/>
    </row>
  </sheetData>
  <sheetProtection formatColumns="0" formatRows="0"/>
  <protectedRanges>
    <protectedRange algorithmName="SHA-512" hashValue="IF1+0D5FxAsywJSrIynIpuX4VweLuzK51uujdwacyuOmOjZK8z5TUaYRQbyt2uvBkft74T6DJZPYRd+wAIDSPw==" saltValue="2lcembmPE20Utjdbl/6cHw==" spinCount="100000" sqref="B3:E10" name="ช่วง1"/>
  </protectedRanges>
  <customSheetViews>
    <customSheetView guid="{6088E1CD-C14E-4ADC-8095-890E4A2CC5BD}" scale="110">
      <selection activeCell="D12" sqref="D12"/>
      <pageMargins left="0.7" right="0.7" top="0.75" bottom="0.75" header="0.3" footer="0.3"/>
      <pageSetup paperSize="9" orientation="portrait" horizontalDpi="0" verticalDpi="0" r:id="rId1"/>
    </customSheetView>
  </customSheetViews>
  <mergeCells count="20">
    <mergeCell ref="B8:I8"/>
    <mergeCell ref="B9:I9"/>
    <mergeCell ref="B10:I10"/>
    <mergeCell ref="C33:D33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B3:I3"/>
    <mergeCell ref="B4:I4"/>
    <mergeCell ref="B5:I5"/>
    <mergeCell ref="B6:I6"/>
    <mergeCell ref="B7:I7"/>
  </mergeCells>
  <hyperlinks>
    <hyperlink ref="B8" r:id="rId2"/>
  </hyperlinks>
  <pageMargins left="0.7" right="0.52083333333333337" top="0.75" bottom="0.26041666666666669" header="0.3" footer="0.3"/>
  <pageSetup paperSize="9" orientation="portrait" horizontalDpi="300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R37"/>
  <sheetViews>
    <sheetView topLeftCell="A15" zoomScaleNormal="100" zoomScalePageLayoutView="90" workbookViewId="0">
      <selection activeCell="T24" sqref="T24"/>
    </sheetView>
  </sheetViews>
  <sheetFormatPr defaultColWidth="9" defaultRowHeight="14.25" x14ac:dyDescent="0.2"/>
  <cols>
    <col min="1" max="1" width="7.375" style="44" customWidth="1"/>
    <col min="2" max="2" width="8.375" style="44" customWidth="1"/>
    <col min="3" max="5" width="6.375" style="44" customWidth="1"/>
    <col min="6" max="6" width="7.625" style="44" customWidth="1"/>
    <col min="7" max="12" width="6.375" style="12" customWidth="1"/>
    <col min="13" max="13" width="7.375" style="44" customWidth="1"/>
    <col min="14" max="16" width="6.375" style="12" customWidth="1"/>
    <col min="17" max="17" width="7.375" style="44" customWidth="1"/>
    <col min="18" max="18" width="11.375" style="157" customWidth="1"/>
    <col min="19" max="16384" width="9" style="12"/>
  </cols>
  <sheetData>
    <row r="1" spans="1:18" s="44" customFormat="1" ht="23.25" x14ac:dyDescent="0.35">
      <c r="A1" s="21" t="s">
        <v>43</v>
      </c>
      <c r="B1" s="43"/>
      <c r="C1" s="43"/>
      <c r="D1" s="43"/>
      <c r="E1" s="43"/>
      <c r="F1" s="43"/>
      <c r="G1" s="43"/>
      <c r="R1" s="157"/>
    </row>
    <row r="2" spans="1:18" s="44" customFormat="1" ht="26.25" customHeight="1" x14ac:dyDescent="0.35">
      <c r="A2" s="17" t="s">
        <v>100</v>
      </c>
      <c r="B2" s="43"/>
      <c r="C2" s="43"/>
      <c r="D2" s="43"/>
      <c r="E2" s="43"/>
      <c r="F2" s="43"/>
      <c r="I2" s="156">
        <v>2562</v>
      </c>
      <c r="J2" s="22" t="s">
        <v>68</v>
      </c>
      <c r="K2" s="46">
        <f>R9</f>
        <v>151</v>
      </c>
      <c r="L2" s="45" t="s">
        <v>44</v>
      </c>
      <c r="N2" s="66" t="s">
        <v>277</v>
      </c>
      <c r="R2" s="157"/>
    </row>
    <row r="3" spans="1:18" s="44" customFormat="1" ht="12" customHeight="1" x14ac:dyDescent="0.35">
      <c r="A3" s="22"/>
      <c r="B3" s="43"/>
      <c r="C3" s="43"/>
      <c r="D3" s="43"/>
      <c r="E3" s="43"/>
      <c r="F3" s="43"/>
      <c r="G3" s="43"/>
      <c r="R3" s="157"/>
    </row>
    <row r="4" spans="1:18" s="44" customFormat="1" ht="19.5" customHeight="1" x14ac:dyDescent="0.2">
      <c r="A4" s="300" t="s">
        <v>45</v>
      </c>
      <c r="B4" s="300"/>
      <c r="C4" s="311" t="s">
        <v>133</v>
      </c>
      <c r="D4" s="311" t="s">
        <v>134</v>
      </c>
      <c r="E4" s="311" t="s">
        <v>173</v>
      </c>
      <c r="F4" s="47" t="s">
        <v>42</v>
      </c>
      <c r="G4" s="300" t="s">
        <v>51</v>
      </c>
      <c r="H4" s="300" t="s">
        <v>52</v>
      </c>
      <c r="I4" s="300" t="s">
        <v>53</v>
      </c>
      <c r="J4" s="300" t="s">
        <v>54</v>
      </c>
      <c r="K4" s="300" t="s">
        <v>55</v>
      </c>
      <c r="L4" s="300" t="s">
        <v>56</v>
      </c>
      <c r="M4" s="47" t="s">
        <v>42</v>
      </c>
      <c r="N4" s="300" t="s">
        <v>57</v>
      </c>
      <c r="O4" s="300" t="s">
        <v>58</v>
      </c>
      <c r="P4" s="300" t="s">
        <v>59</v>
      </c>
      <c r="Q4" s="47" t="s">
        <v>42</v>
      </c>
      <c r="R4" s="301" t="s">
        <v>22</v>
      </c>
    </row>
    <row r="5" spans="1:18" s="44" customFormat="1" ht="19.5" customHeight="1" x14ac:dyDescent="0.2">
      <c r="A5" s="300"/>
      <c r="B5" s="300"/>
      <c r="C5" s="312"/>
      <c r="D5" s="312"/>
      <c r="E5" s="312"/>
      <c r="F5" s="48" t="s">
        <v>135</v>
      </c>
      <c r="G5" s="300"/>
      <c r="H5" s="300"/>
      <c r="I5" s="300"/>
      <c r="J5" s="300"/>
      <c r="K5" s="300"/>
      <c r="L5" s="300"/>
      <c r="M5" s="48" t="s">
        <v>102</v>
      </c>
      <c r="N5" s="300"/>
      <c r="O5" s="300"/>
      <c r="P5" s="300"/>
      <c r="Q5" s="48" t="s">
        <v>101</v>
      </c>
      <c r="R5" s="302"/>
    </row>
    <row r="6" spans="1:18" ht="19.5" customHeight="1" x14ac:dyDescent="0.35">
      <c r="A6" s="307" t="s">
        <v>46</v>
      </c>
      <c r="B6" s="308"/>
      <c r="C6" s="50">
        <v>0</v>
      </c>
      <c r="D6" s="50">
        <v>1</v>
      </c>
      <c r="E6" s="50">
        <v>1</v>
      </c>
      <c r="F6" s="160">
        <f>SUM(C6:E6)</f>
        <v>2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49">
        <f>SUM(G6:L6)</f>
        <v>6</v>
      </c>
      <c r="N6" s="5">
        <v>0</v>
      </c>
      <c r="O6" s="5">
        <v>0</v>
      </c>
      <c r="P6" s="5">
        <v>0</v>
      </c>
      <c r="Q6" s="49">
        <v>0</v>
      </c>
      <c r="R6" s="158">
        <f>SUM(Q6,M6,F6)</f>
        <v>8</v>
      </c>
    </row>
    <row r="7" spans="1:18" ht="19.5" customHeight="1" x14ac:dyDescent="0.35">
      <c r="A7" s="305" t="s">
        <v>47</v>
      </c>
      <c r="B7" s="49" t="s">
        <v>49</v>
      </c>
      <c r="C7" s="168">
        <v>0</v>
      </c>
      <c r="D7" s="168">
        <v>7</v>
      </c>
      <c r="E7" s="168">
        <v>12</v>
      </c>
      <c r="F7" s="160">
        <f>SUM(C7:E7)</f>
        <v>19</v>
      </c>
      <c r="G7" s="5">
        <v>9</v>
      </c>
      <c r="H7" s="5">
        <v>11</v>
      </c>
      <c r="I7" s="5">
        <v>9</v>
      </c>
      <c r="J7" s="5">
        <v>9</v>
      </c>
      <c r="K7" s="5">
        <v>11</v>
      </c>
      <c r="L7" s="5">
        <v>8</v>
      </c>
      <c r="M7" s="49">
        <f>SUM(G7:L7)</f>
        <v>57</v>
      </c>
      <c r="N7" s="5">
        <v>0</v>
      </c>
      <c r="O7" s="5">
        <v>0</v>
      </c>
      <c r="P7" s="5">
        <v>0</v>
      </c>
      <c r="Q7" s="49">
        <f>SUM(N7:P7)</f>
        <v>0</v>
      </c>
      <c r="R7" s="158">
        <f t="shared" ref="R7:R9" si="0">SUM(Q7,M7,F7)</f>
        <v>76</v>
      </c>
    </row>
    <row r="8" spans="1:18" ht="19.5" customHeight="1" x14ac:dyDescent="0.35">
      <c r="A8" s="306"/>
      <c r="B8" s="49" t="s">
        <v>50</v>
      </c>
      <c r="C8" s="168">
        <v>0</v>
      </c>
      <c r="D8" s="168">
        <v>3</v>
      </c>
      <c r="E8" s="168">
        <v>9</v>
      </c>
      <c r="F8" s="205">
        <f>SUM(C8:E8)</f>
        <v>12</v>
      </c>
      <c r="G8" s="5">
        <v>12</v>
      </c>
      <c r="H8" s="5">
        <v>15</v>
      </c>
      <c r="I8" s="5">
        <v>6</v>
      </c>
      <c r="J8" s="5">
        <v>6</v>
      </c>
      <c r="K8" s="5">
        <v>14</v>
      </c>
      <c r="L8" s="5">
        <v>10</v>
      </c>
      <c r="M8" s="49">
        <f>SUM(G8:L8)</f>
        <v>63</v>
      </c>
      <c r="N8" s="5">
        <v>0</v>
      </c>
      <c r="O8" s="5">
        <v>0</v>
      </c>
      <c r="P8" s="5">
        <v>0</v>
      </c>
      <c r="Q8" s="49">
        <f>SUM(N8:P8)</f>
        <v>0</v>
      </c>
      <c r="R8" s="158">
        <f t="shared" si="0"/>
        <v>75</v>
      </c>
    </row>
    <row r="9" spans="1:18" s="44" customFormat="1" ht="19.5" customHeight="1" x14ac:dyDescent="0.35">
      <c r="A9" s="309" t="s">
        <v>42</v>
      </c>
      <c r="B9" s="310"/>
      <c r="C9" s="163">
        <f>SUM(C7:C8)</f>
        <v>0</v>
      </c>
      <c r="D9" s="163">
        <f t="shared" ref="D9" si="1">SUM(D7:D8)</f>
        <v>10</v>
      </c>
      <c r="E9" s="163">
        <f t="shared" ref="E9" si="2">SUM(E7:E8)</f>
        <v>21</v>
      </c>
      <c r="F9" s="163">
        <f>SUM(F7:F8)</f>
        <v>31</v>
      </c>
      <c r="G9" s="6">
        <f t="shared" ref="G9:L9" si="3">SUM(G7:G8)</f>
        <v>21</v>
      </c>
      <c r="H9" s="6">
        <f t="shared" si="3"/>
        <v>26</v>
      </c>
      <c r="I9" s="6">
        <f>SUM(I7:I8)</f>
        <v>15</v>
      </c>
      <c r="J9" s="6">
        <v>15</v>
      </c>
      <c r="K9" s="6">
        <f t="shared" si="3"/>
        <v>25</v>
      </c>
      <c r="L9" s="6">
        <f t="shared" si="3"/>
        <v>18</v>
      </c>
      <c r="M9" s="6">
        <f>SUM(G9:L9)</f>
        <v>120</v>
      </c>
      <c r="N9" s="6">
        <f>SUM(N7:N8)</f>
        <v>0</v>
      </c>
      <c r="O9" s="6">
        <f>SUM(O7:O8)</f>
        <v>0</v>
      </c>
      <c r="P9" s="6">
        <f>SUM(P7:P8)</f>
        <v>0</v>
      </c>
      <c r="Q9" s="6">
        <f>SUM(N9:P9)</f>
        <v>0</v>
      </c>
      <c r="R9" s="158">
        <f t="shared" si="0"/>
        <v>151</v>
      </c>
    </row>
    <row r="10" spans="1:18" s="44" customFormat="1" ht="19.5" customHeight="1" x14ac:dyDescent="0.35">
      <c r="A10" s="307" t="s">
        <v>48</v>
      </c>
      <c r="B10" s="308"/>
      <c r="C10" s="164" t="e">
        <f>C9/C6</f>
        <v>#DIV/0!</v>
      </c>
      <c r="D10" s="164">
        <f>D9/D6</f>
        <v>10</v>
      </c>
      <c r="E10" s="164">
        <f>E9/E6</f>
        <v>21</v>
      </c>
      <c r="F10" s="164"/>
      <c r="G10" s="7">
        <f t="shared" ref="G10:L10" si="4">G9/G6</f>
        <v>21</v>
      </c>
      <c r="H10" s="7">
        <f t="shared" si="4"/>
        <v>26</v>
      </c>
      <c r="I10" s="7">
        <f t="shared" si="4"/>
        <v>15</v>
      </c>
      <c r="J10" s="7">
        <f t="shared" si="4"/>
        <v>15</v>
      </c>
      <c r="K10" s="7">
        <f t="shared" si="4"/>
        <v>25</v>
      </c>
      <c r="L10" s="7">
        <f t="shared" si="4"/>
        <v>18</v>
      </c>
      <c r="M10" s="8"/>
      <c r="N10" s="7" t="e">
        <f>N9/N6</f>
        <v>#DIV/0!</v>
      </c>
      <c r="O10" s="7" t="e">
        <f>O9/O6</f>
        <v>#DIV/0!</v>
      </c>
      <c r="P10" s="7" t="e">
        <f>P9/P6</f>
        <v>#DIV/0!</v>
      </c>
      <c r="Q10" s="9"/>
      <c r="R10" s="158"/>
    </row>
    <row r="11" spans="1:18" s="44" customFormat="1" x14ac:dyDescent="0.2">
      <c r="R11" s="157"/>
    </row>
    <row r="12" spans="1:18" s="44" customFormat="1" ht="21" x14ac:dyDescent="0.35">
      <c r="A12" s="17" t="s">
        <v>99</v>
      </c>
      <c r="B12" s="43"/>
      <c r="C12" s="43"/>
      <c r="D12" s="43"/>
      <c r="E12" s="43"/>
      <c r="F12" s="43"/>
      <c r="I12" s="156">
        <v>2561</v>
      </c>
      <c r="J12" s="22" t="s">
        <v>68</v>
      </c>
      <c r="K12" s="46">
        <f>R18</f>
        <v>171</v>
      </c>
      <c r="L12" s="45" t="s">
        <v>44</v>
      </c>
      <c r="N12" s="66" t="s">
        <v>177</v>
      </c>
      <c r="R12" s="157"/>
    </row>
    <row r="13" spans="1:18" s="44" customFormat="1" ht="10.5" customHeight="1" x14ac:dyDescent="0.35">
      <c r="A13" s="22"/>
      <c r="B13" s="43"/>
      <c r="C13" s="43"/>
      <c r="D13" s="43"/>
      <c r="E13" s="43"/>
      <c r="F13" s="43"/>
      <c r="G13" s="43"/>
      <c r="R13" s="157"/>
    </row>
    <row r="14" spans="1:18" s="44" customFormat="1" ht="18.75" customHeight="1" x14ac:dyDescent="0.35">
      <c r="A14" s="303" t="s">
        <v>45</v>
      </c>
      <c r="B14" s="304"/>
      <c r="C14" s="161" t="s">
        <v>133</v>
      </c>
      <c r="D14" s="161" t="s">
        <v>134</v>
      </c>
      <c r="E14" s="204" t="s">
        <v>173</v>
      </c>
      <c r="F14" s="161" t="s">
        <v>135</v>
      </c>
      <c r="G14" s="20" t="s">
        <v>51</v>
      </c>
      <c r="H14" s="20" t="s">
        <v>52</v>
      </c>
      <c r="I14" s="20" t="s">
        <v>53</v>
      </c>
      <c r="J14" s="20" t="s">
        <v>54</v>
      </c>
      <c r="K14" s="20" t="s">
        <v>55</v>
      </c>
      <c r="L14" s="20" t="s">
        <v>56</v>
      </c>
      <c r="M14" s="49" t="s">
        <v>136</v>
      </c>
      <c r="N14" s="20" t="s">
        <v>57</v>
      </c>
      <c r="O14" s="20" t="s">
        <v>58</v>
      </c>
      <c r="P14" s="20" t="s">
        <v>59</v>
      </c>
      <c r="Q14" s="49" t="s">
        <v>101</v>
      </c>
      <c r="R14" s="159" t="s">
        <v>22</v>
      </c>
    </row>
    <row r="15" spans="1:18" ht="18.75" customHeight="1" x14ac:dyDescent="0.35">
      <c r="A15" s="307" t="s">
        <v>46</v>
      </c>
      <c r="B15" s="308"/>
      <c r="C15" s="50">
        <v>0</v>
      </c>
      <c r="D15" s="50">
        <v>1</v>
      </c>
      <c r="E15" s="50">
        <v>1</v>
      </c>
      <c r="F15" s="160">
        <f>SUM(C15:E15)</f>
        <v>2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  <c r="L15" s="5">
        <v>1</v>
      </c>
      <c r="M15" s="49">
        <f>SUM(G15:L15)</f>
        <v>6</v>
      </c>
      <c r="N15" s="5">
        <v>0</v>
      </c>
      <c r="O15" s="5">
        <v>0</v>
      </c>
      <c r="P15" s="5">
        <v>0</v>
      </c>
      <c r="Q15" s="49">
        <f>SUM(N15:P15)</f>
        <v>0</v>
      </c>
      <c r="R15" s="158">
        <f>SUM(Q15,M15,F15)</f>
        <v>8</v>
      </c>
    </row>
    <row r="16" spans="1:18" ht="18.75" customHeight="1" x14ac:dyDescent="0.35">
      <c r="A16" s="305" t="s">
        <v>47</v>
      </c>
      <c r="B16" s="49" t="s">
        <v>49</v>
      </c>
      <c r="C16" s="168">
        <v>0</v>
      </c>
      <c r="D16" s="168">
        <v>11</v>
      </c>
      <c r="E16" s="168">
        <v>9</v>
      </c>
      <c r="F16" s="205">
        <f t="shared" ref="F16:F18" si="5">SUM(C16:E16)</f>
        <v>20</v>
      </c>
      <c r="G16" s="5">
        <v>11</v>
      </c>
      <c r="H16" s="5">
        <v>9</v>
      </c>
      <c r="I16" s="5">
        <v>9</v>
      </c>
      <c r="J16" s="5">
        <v>11</v>
      </c>
      <c r="K16" s="5">
        <v>8</v>
      </c>
      <c r="L16" s="5">
        <v>15</v>
      </c>
      <c r="M16" s="49">
        <f t="shared" ref="M16:M17" si="6">SUM(G16:L16)</f>
        <v>63</v>
      </c>
      <c r="N16" s="5">
        <v>0</v>
      </c>
      <c r="O16" s="5">
        <v>0</v>
      </c>
      <c r="P16" s="5">
        <v>0</v>
      </c>
      <c r="Q16" s="49">
        <f t="shared" ref="Q16:Q17" si="7">SUM(N16:P16)</f>
        <v>0</v>
      </c>
      <c r="R16" s="158">
        <f t="shared" ref="R16:R18" si="8">SUM(Q16,M16,F16)</f>
        <v>83</v>
      </c>
    </row>
    <row r="17" spans="1:18" ht="18.75" customHeight="1" x14ac:dyDescent="0.35">
      <c r="A17" s="306"/>
      <c r="B17" s="49" t="s">
        <v>50</v>
      </c>
      <c r="C17" s="168">
        <v>0</v>
      </c>
      <c r="D17" s="168">
        <v>8</v>
      </c>
      <c r="E17" s="168">
        <v>12</v>
      </c>
      <c r="F17" s="205">
        <f t="shared" si="5"/>
        <v>20</v>
      </c>
      <c r="G17" s="5">
        <v>16</v>
      </c>
      <c r="H17" s="5">
        <v>7</v>
      </c>
      <c r="I17" s="5">
        <v>7</v>
      </c>
      <c r="J17" s="5">
        <v>15</v>
      </c>
      <c r="K17" s="5">
        <v>11</v>
      </c>
      <c r="L17" s="5">
        <v>12</v>
      </c>
      <c r="M17" s="49">
        <f t="shared" si="6"/>
        <v>68</v>
      </c>
      <c r="N17" s="5">
        <v>0</v>
      </c>
      <c r="O17" s="5">
        <v>0</v>
      </c>
      <c r="P17" s="5">
        <v>0</v>
      </c>
      <c r="Q17" s="49">
        <f t="shared" si="7"/>
        <v>0</v>
      </c>
      <c r="R17" s="158">
        <f t="shared" si="8"/>
        <v>88</v>
      </c>
    </row>
    <row r="18" spans="1:18" s="44" customFormat="1" ht="18.75" customHeight="1" x14ac:dyDescent="0.35">
      <c r="A18" s="309" t="s">
        <v>42</v>
      </c>
      <c r="B18" s="310"/>
      <c r="C18" s="163">
        <f>SUM(C16:C17)</f>
        <v>0</v>
      </c>
      <c r="D18" s="163">
        <f t="shared" ref="D18:E18" si="9">SUM(D16:D17)</f>
        <v>19</v>
      </c>
      <c r="E18" s="163">
        <f t="shared" si="9"/>
        <v>21</v>
      </c>
      <c r="F18" s="163">
        <f t="shared" si="5"/>
        <v>40</v>
      </c>
      <c r="G18" s="6">
        <f t="shared" ref="G18" si="10">SUM(G16:G17)</f>
        <v>27</v>
      </c>
      <c r="H18" s="6">
        <f t="shared" ref="H18" si="11">SUM(H16:H17)</f>
        <v>16</v>
      </c>
      <c r="I18" s="6">
        <f t="shared" ref="I18" si="12">SUM(I16:I17)</f>
        <v>16</v>
      </c>
      <c r="J18" s="6">
        <f t="shared" ref="J18" si="13">SUM(J16:J17)</f>
        <v>26</v>
      </c>
      <c r="K18" s="6">
        <f t="shared" ref="K18" si="14">SUM(K16:K17)</f>
        <v>19</v>
      </c>
      <c r="L18" s="6">
        <f t="shared" ref="L18" si="15">SUM(L16:L17)</f>
        <v>27</v>
      </c>
      <c r="M18" s="6">
        <f>SUM(G18:L18)</f>
        <v>131</v>
      </c>
      <c r="N18" s="6">
        <f t="shared" ref="N18" si="16">SUM(N16:N17)</f>
        <v>0</v>
      </c>
      <c r="O18" s="6">
        <f t="shared" ref="O18" si="17">SUM(O16:O17)</f>
        <v>0</v>
      </c>
      <c r="P18" s="6">
        <f t="shared" ref="P18" si="18">SUM(P16:P17)</f>
        <v>0</v>
      </c>
      <c r="Q18" s="6">
        <f t="shared" ref="Q18" si="19">SUM(N18:P18)</f>
        <v>0</v>
      </c>
      <c r="R18" s="158">
        <f t="shared" si="8"/>
        <v>171</v>
      </c>
    </row>
    <row r="19" spans="1:18" s="44" customFormat="1" ht="18.75" customHeight="1" x14ac:dyDescent="0.35">
      <c r="A19" s="307" t="s">
        <v>48</v>
      </c>
      <c r="B19" s="308"/>
      <c r="C19" s="164" t="e">
        <f>C18/C15</f>
        <v>#DIV/0!</v>
      </c>
      <c r="D19" s="164">
        <f>D18/D15</f>
        <v>19</v>
      </c>
      <c r="E19" s="164">
        <f>E18/E15</f>
        <v>21</v>
      </c>
      <c r="F19" s="164"/>
      <c r="G19" s="7">
        <f>G18/G15</f>
        <v>27</v>
      </c>
      <c r="H19" s="7">
        <f t="shared" ref="H19" si="20">H18/H15</f>
        <v>16</v>
      </c>
      <c r="I19" s="7">
        <f t="shared" ref="I19" si="21">I18/I15</f>
        <v>16</v>
      </c>
      <c r="J19" s="7">
        <f t="shared" ref="J19" si="22">J18/J15</f>
        <v>26</v>
      </c>
      <c r="K19" s="7">
        <f t="shared" ref="K19" si="23">K18/K15</f>
        <v>19</v>
      </c>
      <c r="L19" s="7">
        <f t="shared" ref="L19" si="24">L18/L15</f>
        <v>27</v>
      </c>
      <c r="M19" s="8"/>
      <c r="N19" s="7" t="e">
        <f>N18/N15</f>
        <v>#DIV/0!</v>
      </c>
      <c r="O19" s="7" t="e">
        <f t="shared" ref="O19" si="25">O18/O15</f>
        <v>#DIV/0!</v>
      </c>
      <c r="P19" s="7" t="e">
        <f t="shared" ref="P19" si="26">P18/P15</f>
        <v>#DIV/0!</v>
      </c>
      <c r="Q19" s="9"/>
      <c r="R19" s="158"/>
    </row>
    <row r="20" spans="1:18" s="44" customFormat="1" ht="12.75" customHeight="1" x14ac:dyDescent="0.2">
      <c r="R20" s="157"/>
    </row>
    <row r="21" spans="1:18" s="44" customFormat="1" ht="21" x14ac:dyDescent="0.35">
      <c r="A21" s="17" t="s">
        <v>132</v>
      </c>
      <c r="B21" s="43"/>
      <c r="C21" s="43"/>
      <c r="D21" s="43"/>
      <c r="E21" s="43"/>
      <c r="F21" s="43"/>
      <c r="I21" s="156">
        <v>2560</v>
      </c>
      <c r="J21" s="22" t="s">
        <v>68</v>
      </c>
      <c r="K21" s="46">
        <f>R27</f>
        <v>169</v>
      </c>
      <c r="L21" s="45" t="s">
        <v>44</v>
      </c>
      <c r="N21" s="66" t="s">
        <v>147</v>
      </c>
      <c r="R21" s="157"/>
    </row>
    <row r="22" spans="1:18" s="44" customFormat="1" ht="12" customHeight="1" x14ac:dyDescent="0.35">
      <c r="A22" s="22"/>
      <c r="B22" s="43"/>
      <c r="C22" s="43"/>
      <c r="D22" s="43"/>
      <c r="E22" s="43"/>
      <c r="F22" s="43"/>
      <c r="G22" s="43"/>
      <c r="R22" s="157"/>
    </row>
    <row r="23" spans="1:18" s="44" customFormat="1" ht="18.75" customHeight="1" x14ac:dyDescent="0.35">
      <c r="A23" s="303" t="s">
        <v>45</v>
      </c>
      <c r="B23" s="304"/>
      <c r="C23" s="161" t="s">
        <v>133</v>
      </c>
      <c r="D23" s="161" t="s">
        <v>134</v>
      </c>
      <c r="E23" s="204" t="s">
        <v>173</v>
      </c>
      <c r="F23" s="161" t="s">
        <v>135</v>
      </c>
      <c r="G23" s="20" t="s">
        <v>51</v>
      </c>
      <c r="H23" s="20" t="s">
        <v>52</v>
      </c>
      <c r="I23" s="20" t="s">
        <v>53</v>
      </c>
      <c r="J23" s="20" t="s">
        <v>54</v>
      </c>
      <c r="K23" s="20" t="s">
        <v>55</v>
      </c>
      <c r="L23" s="20" t="s">
        <v>56</v>
      </c>
      <c r="M23" s="49" t="s">
        <v>136</v>
      </c>
      <c r="N23" s="20" t="s">
        <v>57</v>
      </c>
      <c r="O23" s="20" t="s">
        <v>58</v>
      </c>
      <c r="P23" s="20" t="s">
        <v>59</v>
      </c>
      <c r="Q23" s="49" t="s">
        <v>101</v>
      </c>
      <c r="R23" s="159" t="s">
        <v>22</v>
      </c>
    </row>
    <row r="24" spans="1:18" ht="18.75" customHeight="1" x14ac:dyDescent="0.35">
      <c r="A24" s="307" t="s">
        <v>46</v>
      </c>
      <c r="B24" s="308"/>
      <c r="C24" s="50">
        <v>0</v>
      </c>
      <c r="D24" s="50">
        <v>1</v>
      </c>
      <c r="E24" s="50">
        <v>1</v>
      </c>
      <c r="F24" s="160">
        <f>SUM(C24:E24)</f>
        <v>2</v>
      </c>
      <c r="G24" s="5">
        <v>1</v>
      </c>
      <c r="H24" s="5">
        <v>1</v>
      </c>
      <c r="I24" s="5">
        <v>1</v>
      </c>
      <c r="J24" s="5">
        <v>1</v>
      </c>
      <c r="K24" s="5">
        <v>1</v>
      </c>
      <c r="L24" s="5">
        <v>1</v>
      </c>
      <c r="M24" s="49">
        <f>SUM(G24:L24)</f>
        <v>6</v>
      </c>
      <c r="N24" s="5">
        <v>0</v>
      </c>
      <c r="O24" s="5">
        <v>0</v>
      </c>
      <c r="P24" s="5">
        <v>0</v>
      </c>
      <c r="Q24" s="49">
        <f>SUM(N24:P24)</f>
        <v>0</v>
      </c>
      <c r="R24" s="158">
        <f>SUM(Q24,M24,F24)</f>
        <v>8</v>
      </c>
    </row>
    <row r="25" spans="1:18" ht="18.75" customHeight="1" x14ac:dyDescent="0.35">
      <c r="A25" s="305" t="s">
        <v>47</v>
      </c>
      <c r="B25" s="49" t="s">
        <v>49</v>
      </c>
      <c r="C25" s="168">
        <v>0</v>
      </c>
      <c r="D25" s="168">
        <v>10</v>
      </c>
      <c r="E25" s="168">
        <v>9</v>
      </c>
      <c r="F25" s="205">
        <f t="shared" ref="F25:F26" si="27">SUM(C25:E25)</f>
        <v>19</v>
      </c>
      <c r="G25" s="5">
        <v>9</v>
      </c>
      <c r="H25" s="5">
        <v>7</v>
      </c>
      <c r="I25" s="5">
        <v>11</v>
      </c>
      <c r="J25" s="5">
        <v>8</v>
      </c>
      <c r="K25" s="5">
        <v>15</v>
      </c>
      <c r="L25" s="5">
        <v>15</v>
      </c>
      <c r="M25" s="49">
        <f t="shared" ref="M25:M27" si="28">SUM(G25:L25)</f>
        <v>65</v>
      </c>
      <c r="N25" s="5">
        <v>0</v>
      </c>
      <c r="O25" s="5">
        <v>0</v>
      </c>
      <c r="P25" s="5">
        <v>0</v>
      </c>
      <c r="Q25" s="49">
        <f t="shared" ref="Q25:Q27" si="29">SUM(N25:P25)</f>
        <v>0</v>
      </c>
      <c r="R25" s="158">
        <f t="shared" ref="R25:R27" si="30">SUM(Q25,M25,F25)</f>
        <v>84</v>
      </c>
    </row>
    <row r="26" spans="1:18" ht="18.75" customHeight="1" x14ac:dyDescent="0.35">
      <c r="A26" s="306"/>
      <c r="B26" s="49" t="s">
        <v>50</v>
      </c>
      <c r="C26" s="168">
        <v>0</v>
      </c>
      <c r="D26" s="168">
        <v>12</v>
      </c>
      <c r="E26" s="168">
        <v>16</v>
      </c>
      <c r="F26" s="205">
        <f t="shared" si="27"/>
        <v>28</v>
      </c>
      <c r="G26" s="5">
        <v>7</v>
      </c>
      <c r="H26" s="5">
        <v>7</v>
      </c>
      <c r="I26" s="5">
        <v>13</v>
      </c>
      <c r="J26" s="5">
        <v>11</v>
      </c>
      <c r="K26" s="5">
        <v>11</v>
      </c>
      <c r="L26" s="5">
        <v>8</v>
      </c>
      <c r="M26" s="49">
        <f t="shared" si="28"/>
        <v>57</v>
      </c>
      <c r="N26" s="5">
        <v>0</v>
      </c>
      <c r="O26" s="5">
        <v>0</v>
      </c>
      <c r="P26" s="5">
        <v>0</v>
      </c>
      <c r="Q26" s="49">
        <f t="shared" si="29"/>
        <v>0</v>
      </c>
      <c r="R26" s="158">
        <f t="shared" si="30"/>
        <v>85</v>
      </c>
    </row>
    <row r="27" spans="1:18" s="44" customFormat="1" ht="18.75" customHeight="1" x14ac:dyDescent="0.35">
      <c r="A27" s="309" t="s">
        <v>42</v>
      </c>
      <c r="B27" s="310"/>
      <c r="C27" s="163">
        <f>SUM(C25:C26)</f>
        <v>0</v>
      </c>
      <c r="D27" s="163">
        <f t="shared" ref="D27:E27" si="31">SUM(D25:D26)</f>
        <v>22</v>
      </c>
      <c r="E27" s="163">
        <f t="shared" si="31"/>
        <v>25</v>
      </c>
      <c r="F27" s="163">
        <f t="shared" ref="F27" si="32">SUM(F25:F26)</f>
        <v>47</v>
      </c>
      <c r="G27" s="6">
        <f t="shared" ref="G27" si="33">SUM(G25:G26)</f>
        <v>16</v>
      </c>
      <c r="H27" s="6">
        <f t="shared" ref="H27" si="34">SUM(H25:H26)</f>
        <v>14</v>
      </c>
      <c r="I27" s="6">
        <f t="shared" ref="I27" si="35">SUM(I25:I26)</f>
        <v>24</v>
      </c>
      <c r="J27" s="6">
        <f t="shared" ref="J27" si="36">SUM(J25:J26)</f>
        <v>19</v>
      </c>
      <c r="K27" s="6">
        <f t="shared" ref="K27" si="37">SUM(K25:K26)</f>
        <v>26</v>
      </c>
      <c r="L27" s="6">
        <f t="shared" ref="L27" si="38">SUM(L25:L26)</f>
        <v>23</v>
      </c>
      <c r="M27" s="6">
        <f t="shared" si="28"/>
        <v>122</v>
      </c>
      <c r="N27" s="6">
        <f t="shared" ref="N27" si="39">SUM(N25:N26)</f>
        <v>0</v>
      </c>
      <c r="O27" s="6">
        <f t="shared" ref="O27" si="40">SUM(O25:O26)</f>
        <v>0</v>
      </c>
      <c r="P27" s="6">
        <f t="shared" ref="P27" si="41">SUM(P25:P26)</f>
        <v>0</v>
      </c>
      <c r="Q27" s="6">
        <f t="shared" si="29"/>
        <v>0</v>
      </c>
      <c r="R27" s="158">
        <f t="shared" si="30"/>
        <v>169</v>
      </c>
    </row>
    <row r="28" spans="1:18" s="44" customFormat="1" ht="18.75" customHeight="1" x14ac:dyDescent="0.35">
      <c r="A28" s="307" t="s">
        <v>48</v>
      </c>
      <c r="B28" s="308"/>
      <c r="C28" s="164" t="e">
        <f>C27/C24</f>
        <v>#DIV/0!</v>
      </c>
      <c r="D28" s="164">
        <f>D27/D24</f>
        <v>22</v>
      </c>
      <c r="E28" s="164">
        <f>E27/E24</f>
        <v>25</v>
      </c>
      <c r="F28" s="164"/>
      <c r="G28" s="7">
        <f>G27/G24</f>
        <v>16</v>
      </c>
      <c r="H28" s="7">
        <f t="shared" ref="H28" si="42">H27/H24</f>
        <v>14</v>
      </c>
      <c r="I28" s="7">
        <f t="shared" ref="I28" si="43">I27/I24</f>
        <v>24</v>
      </c>
      <c r="J28" s="7">
        <f t="shared" ref="J28" si="44">J27/J24</f>
        <v>19</v>
      </c>
      <c r="K28" s="7">
        <f t="shared" ref="K28" si="45">K27/K24</f>
        <v>26</v>
      </c>
      <c r="L28" s="7">
        <f t="shared" ref="L28" si="46">L27/L24</f>
        <v>23</v>
      </c>
      <c r="M28" s="8"/>
      <c r="N28" s="7" t="e">
        <f>N27/N24</f>
        <v>#DIV/0!</v>
      </c>
      <c r="O28" s="7" t="e">
        <f t="shared" ref="O28" si="47">O27/O24</f>
        <v>#DIV/0!</v>
      </c>
      <c r="P28" s="7" t="e">
        <f t="shared" ref="P28" si="48">P27/P24</f>
        <v>#DIV/0!</v>
      </c>
      <c r="Q28" s="9"/>
      <c r="R28" s="155"/>
    </row>
    <row r="29" spans="1:18" s="44" customFormat="1" x14ac:dyDescent="0.2">
      <c r="R29" s="157"/>
    </row>
    <row r="30" spans="1:18" s="44" customFormat="1" x14ac:dyDescent="0.2">
      <c r="R30" s="157"/>
    </row>
    <row r="31" spans="1:18" s="44" customFormat="1" x14ac:dyDescent="0.2">
      <c r="R31" s="157"/>
    </row>
    <row r="32" spans="1:18" s="44" customFormat="1" x14ac:dyDescent="0.2">
      <c r="R32" s="157"/>
    </row>
    <row r="33" spans="18:18" s="44" customFormat="1" x14ac:dyDescent="0.2">
      <c r="R33" s="157"/>
    </row>
    <row r="34" spans="18:18" s="44" customFormat="1" x14ac:dyDescent="0.2">
      <c r="R34" s="157"/>
    </row>
    <row r="35" spans="18:18" s="44" customFormat="1" x14ac:dyDescent="0.2">
      <c r="R35" s="157"/>
    </row>
    <row r="36" spans="18:18" s="44" customFormat="1" x14ac:dyDescent="0.2">
      <c r="R36" s="157"/>
    </row>
    <row r="37" spans="18:18" s="44" customFormat="1" x14ac:dyDescent="0.2">
      <c r="R37" s="157"/>
    </row>
  </sheetData>
  <sheetProtection formatColumns="0" formatRows="0"/>
  <protectedRanges>
    <protectedRange sqref="G6:L8 G15:L17 G24:L26" name="ช่วง2"/>
    <protectedRange sqref="N6:P8 N15:P17 N24:P26" name="ช่วง4"/>
  </protectedRanges>
  <customSheetViews>
    <customSheetView guid="{6088E1CD-C14E-4ADC-8095-890E4A2CC5BD}" scale="110">
      <selection activeCell="C6" sqref="C6:D8"/>
      <pageMargins left="0.7" right="0.7" top="0.75" bottom="0.75" header="0.3" footer="0.3"/>
    </customSheetView>
  </customSheetViews>
  <mergeCells count="28">
    <mergeCell ref="A25:A26"/>
    <mergeCell ref="A27:B27"/>
    <mergeCell ref="A28:B28"/>
    <mergeCell ref="A15:B15"/>
    <mergeCell ref="A16:A17"/>
    <mergeCell ref="A18:B18"/>
    <mergeCell ref="A19:B19"/>
    <mergeCell ref="A23:B23"/>
    <mergeCell ref="A24:B24"/>
    <mergeCell ref="A14:B14"/>
    <mergeCell ref="A4:B5"/>
    <mergeCell ref="G4:G5"/>
    <mergeCell ref="A7:A8"/>
    <mergeCell ref="A6:B6"/>
    <mergeCell ref="A9:B9"/>
    <mergeCell ref="A10:B10"/>
    <mergeCell ref="C4:C5"/>
    <mergeCell ref="D4:D5"/>
    <mergeCell ref="E4:E5"/>
    <mergeCell ref="N4:N5"/>
    <mergeCell ref="O4:O5"/>
    <mergeCell ref="P4:P5"/>
    <mergeCell ref="R4:R5"/>
    <mergeCell ref="H4:H5"/>
    <mergeCell ref="I4:I5"/>
    <mergeCell ref="J4:J5"/>
    <mergeCell ref="K4:K5"/>
    <mergeCell ref="L4:L5"/>
  </mergeCells>
  <pageMargins left="0.48958333333333331" right="0.39583333333333331" top="0.54166666666666663" bottom="0.34375" header="0.3" footer="0.3"/>
  <pageSetup paperSize="9" orientation="landscape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H13"/>
  <sheetViews>
    <sheetView zoomScale="120" zoomScaleNormal="120" workbookViewId="0">
      <selection sqref="A1:H12"/>
    </sheetView>
  </sheetViews>
  <sheetFormatPr defaultRowHeight="14.25" x14ac:dyDescent="0.2"/>
  <cols>
    <col min="1" max="1" width="16.875" customWidth="1"/>
    <col min="2" max="2" width="10.875" customWidth="1"/>
    <col min="3" max="8" width="8.25" customWidth="1"/>
  </cols>
  <sheetData>
    <row r="1" spans="1:8" ht="23.25" x14ac:dyDescent="0.35">
      <c r="A1" s="21" t="s">
        <v>162</v>
      </c>
      <c r="B1" s="44"/>
      <c r="C1" s="44"/>
      <c r="D1" s="44"/>
      <c r="E1" s="44"/>
      <c r="F1" s="44"/>
      <c r="G1" s="44"/>
      <c r="H1" s="44"/>
    </row>
    <row r="2" spans="1:8" ht="15.75" customHeight="1" x14ac:dyDescent="0.35">
      <c r="A2" s="21"/>
      <c r="B2" s="44"/>
      <c r="C2" s="44"/>
      <c r="D2" s="44"/>
      <c r="E2" s="44"/>
      <c r="F2" s="44"/>
      <c r="G2" s="44"/>
      <c r="H2" s="44"/>
    </row>
    <row r="3" spans="1:8" ht="23.25" x14ac:dyDescent="0.35">
      <c r="A3" s="21" t="s">
        <v>172</v>
      </c>
      <c r="B3" s="44"/>
      <c r="C3" s="44"/>
      <c r="D3" s="44"/>
      <c r="E3" s="17" t="s">
        <v>278</v>
      </c>
      <c r="F3" s="44"/>
      <c r="G3" s="44"/>
      <c r="H3" s="44"/>
    </row>
    <row r="4" spans="1:8" x14ac:dyDescent="0.2">
      <c r="A4" s="44"/>
      <c r="B4" s="44"/>
      <c r="C4" s="44"/>
      <c r="D4" s="44"/>
      <c r="E4" s="44"/>
      <c r="F4" s="44"/>
      <c r="G4" s="44"/>
      <c r="H4" s="44"/>
    </row>
    <row r="5" spans="1:8" ht="21" customHeight="1" x14ac:dyDescent="0.35">
      <c r="A5" s="313" t="s">
        <v>137</v>
      </c>
      <c r="B5" s="316" t="s">
        <v>138</v>
      </c>
      <c r="C5" s="319" t="s">
        <v>139</v>
      </c>
      <c r="D5" s="320"/>
      <c r="E5" s="320"/>
      <c r="F5" s="320"/>
      <c r="G5" s="320"/>
      <c r="H5" s="321"/>
    </row>
    <row r="6" spans="1:8" ht="21" x14ac:dyDescent="0.35">
      <c r="A6" s="314"/>
      <c r="B6" s="317"/>
      <c r="C6" s="322" t="s">
        <v>70</v>
      </c>
      <c r="D6" s="323"/>
      <c r="E6" s="324" t="s">
        <v>78</v>
      </c>
      <c r="F6" s="325"/>
      <c r="G6" s="326" t="s">
        <v>77</v>
      </c>
      <c r="H6" s="327"/>
    </row>
    <row r="7" spans="1:8" ht="21" x14ac:dyDescent="0.35">
      <c r="A7" s="315"/>
      <c r="B7" s="318"/>
      <c r="C7" s="162" t="s">
        <v>68</v>
      </c>
      <c r="D7" s="162" t="s">
        <v>67</v>
      </c>
      <c r="E7" s="165" t="s">
        <v>68</v>
      </c>
      <c r="F7" s="165" t="s">
        <v>67</v>
      </c>
      <c r="G7" s="166" t="s">
        <v>68</v>
      </c>
      <c r="H7" s="166" t="s">
        <v>67</v>
      </c>
    </row>
    <row r="8" spans="1:8" ht="21" x14ac:dyDescent="0.35">
      <c r="A8" s="167" t="s">
        <v>140</v>
      </c>
      <c r="B8" s="5">
        <v>21</v>
      </c>
      <c r="C8" s="168">
        <v>21</v>
      </c>
      <c r="D8" s="169">
        <f>C8/B8*100</f>
        <v>100</v>
      </c>
      <c r="E8" s="168">
        <v>0</v>
      </c>
      <c r="F8" s="170">
        <v>0</v>
      </c>
      <c r="G8" s="168">
        <v>0</v>
      </c>
      <c r="H8" s="171">
        <f>G8/B8*100</f>
        <v>0</v>
      </c>
    </row>
    <row r="9" spans="1:8" ht="21" x14ac:dyDescent="0.35">
      <c r="A9" s="167" t="s">
        <v>141</v>
      </c>
      <c r="B9" s="176">
        <f>B8</f>
        <v>21</v>
      </c>
      <c r="C9" s="168">
        <v>21</v>
      </c>
      <c r="D9" s="169">
        <f t="shared" ref="D9:D11" si="0">C9/B9*100</f>
        <v>100</v>
      </c>
      <c r="E9" s="168">
        <v>0</v>
      </c>
      <c r="F9" s="170">
        <f t="shared" ref="F9:F11" si="1">E9/B9*100</f>
        <v>0</v>
      </c>
      <c r="G9" s="168">
        <v>0</v>
      </c>
      <c r="H9" s="171">
        <f t="shared" ref="H9:H11" si="2">G9/B9*100</f>
        <v>0</v>
      </c>
    </row>
    <row r="10" spans="1:8" ht="21" x14ac:dyDescent="0.35">
      <c r="A10" s="167" t="s">
        <v>142</v>
      </c>
      <c r="B10" s="176">
        <f>B8</f>
        <v>21</v>
      </c>
      <c r="C10" s="168">
        <v>19</v>
      </c>
      <c r="D10" s="169">
        <f t="shared" si="0"/>
        <v>90.476190476190482</v>
      </c>
      <c r="E10" s="168">
        <v>2</v>
      </c>
      <c r="F10" s="170">
        <f t="shared" si="1"/>
        <v>9.5238095238095237</v>
      </c>
      <c r="G10" s="168">
        <v>0</v>
      </c>
      <c r="H10" s="171">
        <f t="shared" si="2"/>
        <v>0</v>
      </c>
    </row>
    <row r="11" spans="1:8" ht="21" x14ac:dyDescent="0.35">
      <c r="A11" s="167" t="s">
        <v>143</v>
      </c>
      <c r="B11" s="176">
        <f>B8</f>
        <v>21</v>
      </c>
      <c r="C11" s="168">
        <v>21</v>
      </c>
      <c r="D11" s="169">
        <f t="shared" si="0"/>
        <v>100</v>
      </c>
      <c r="E11" s="168">
        <v>0</v>
      </c>
      <c r="F11" s="170">
        <f t="shared" si="1"/>
        <v>0</v>
      </c>
      <c r="G11" s="168">
        <v>0</v>
      </c>
      <c r="H11" s="171">
        <f t="shared" si="2"/>
        <v>0</v>
      </c>
    </row>
    <row r="12" spans="1:8" ht="21" x14ac:dyDescent="0.35">
      <c r="A12" s="172" t="s">
        <v>144</v>
      </c>
      <c r="B12" s="175">
        <f>B8</f>
        <v>21</v>
      </c>
      <c r="C12" s="172"/>
      <c r="D12" s="172"/>
      <c r="E12" s="172"/>
      <c r="F12" s="172"/>
      <c r="G12" s="172"/>
      <c r="H12" s="172"/>
    </row>
    <row r="13" spans="1:8" x14ac:dyDescent="0.2">
      <c r="C13" s="173"/>
      <c r="D13" s="173"/>
      <c r="E13" s="173"/>
      <c r="F13" s="173"/>
      <c r="G13" s="173"/>
      <c r="H13" s="173"/>
    </row>
  </sheetData>
  <sheetProtection formatColumns="0" formatRows="0"/>
  <mergeCells count="6">
    <mergeCell ref="A5:A7"/>
    <mergeCell ref="B5:B7"/>
    <mergeCell ref="C5:H5"/>
    <mergeCell ref="C6:D6"/>
    <mergeCell ref="E6:F6"/>
    <mergeCell ref="G6:H6"/>
  </mergeCells>
  <pageMargins left="0.90625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0"/>
  <sheetViews>
    <sheetView zoomScale="90" zoomScaleNormal="90" workbookViewId="0">
      <selection activeCell="B1" sqref="B1:Q11"/>
    </sheetView>
  </sheetViews>
  <sheetFormatPr defaultColWidth="9" defaultRowHeight="15" x14ac:dyDescent="0.25"/>
  <cols>
    <col min="1" max="1" width="3.375" style="19" customWidth="1"/>
    <col min="2" max="2" width="13.75" style="19" customWidth="1"/>
    <col min="3" max="17" width="6.75" style="19" customWidth="1"/>
    <col min="18" max="16384" width="9" style="19"/>
  </cols>
  <sheetData>
    <row r="1" spans="1:17" ht="23.25" x14ac:dyDescent="0.35">
      <c r="A1" s="21" t="s">
        <v>287</v>
      </c>
    </row>
    <row r="2" spans="1:17" ht="11.25" customHeight="1" x14ac:dyDescent="0.25"/>
    <row r="3" spans="1:17" ht="21" x14ac:dyDescent="0.35">
      <c r="A3" s="17" t="s">
        <v>150</v>
      </c>
    </row>
    <row r="4" spans="1:17" ht="21" x14ac:dyDescent="0.35">
      <c r="A4" s="22"/>
      <c r="B4" s="17"/>
    </row>
    <row r="5" spans="1:17" ht="21.75" customHeight="1" x14ac:dyDescent="0.3">
      <c r="A5" s="23"/>
      <c r="B5" s="330" t="s">
        <v>85</v>
      </c>
      <c r="C5" s="184" t="s">
        <v>152</v>
      </c>
      <c r="D5" s="185"/>
      <c r="E5" s="179" t="s">
        <v>148</v>
      </c>
      <c r="F5" s="184" t="s">
        <v>153</v>
      </c>
      <c r="G5" s="185"/>
      <c r="H5" s="179" t="s">
        <v>148</v>
      </c>
      <c r="I5" s="184" t="s">
        <v>155</v>
      </c>
      <c r="J5" s="185"/>
      <c r="K5" s="179" t="s">
        <v>148</v>
      </c>
      <c r="L5" s="184" t="s">
        <v>154</v>
      </c>
      <c r="M5" s="185"/>
      <c r="N5" s="179" t="s">
        <v>148</v>
      </c>
      <c r="O5" s="184" t="s">
        <v>80</v>
      </c>
      <c r="P5" s="185"/>
      <c r="Q5" s="186" t="s">
        <v>82</v>
      </c>
    </row>
    <row r="6" spans="1:17" ht="21.75" customHeight="1" x14ac:dyDescent="0.3">
      <c r="A6" s="23"/>
      <c r="B6" s="331"/>
      <c r="C6" s="206">
        <v>2561</v>
      </c>
      <c r="D6" s="206">
        <v>2562</v>
      </c>
      <c r="E6" s="180" t="s">
        <v>149</v>
      </c>
      <c r="F6" s="213">
        <v>2561</v>
      </c>
      <c r="G6" s="213">
        <v>2562</v>
      </c>
      <c r="H6" s="180" t="s">
        <v>149</v>
      </c>
      <c r="I6" s="213">
        <v>2561</v>
      </c>
      <c r="J6" s="213">
        <v>2562</v>
      </c>
      <c r="K6" s="180" t="s">
        <v>149</v>
      </c>
      <c r="L6" s="213">
        <v>2561</v>
      </c>
      <c r="M6" s="213">
        <v>2562</v>
      </c>
      <c r="N6" s="180" t="s">
        <v>149</v>
      </c>
      <c r="O6" s="183">
        <v>2561</v>
      </c>
      <c r="P6" s="181">
        <v>2562</v>
      </c>
      <c r="Q6" s="180" t="s">
        <v>149</v>
      </c>
    </row>
    <row r="7" spans="1:17" ht="21" x14ac:dyDescent="0.35">
      <c r="A7" s="23"/>
      <c r="B7" s="26" t="s">
        <v>21</v>
      </c>
      <c r="C7" s="14">
        <v>55.9</v>
      </c>
      <c r="D7" s="14">
        <v>49.97</v>
      </c>
      <c r="E7" s="207">
        <f>D7-C7</f>
        <v>-5.93</v>
      </c>
      <c r="F7" s="14">
        <v>39.24</v>
      </c>
      <c r="G7" s="14">
        <v>34.42</v>
      </c>
      <c r="H7" s="207">
        <f>G7-F7</f>
        <v>-4.82</v>
      </c>
      <c r="I7" s="14">
        <v>37.5</v>
      </c>
      <c r="J7" s="14">
        <v>32.9</v>
      </c>
      <c r="K7" s="207">
        <f>J7-I7</f>
        <v>-4.6000000000000014</v>
      </c>
      <c r="L7" s="14">
        <v>39.93</v>
      </c>
      <c r="M7" s="14">
        <v>35.549999999999997</v>
      </c>
      <c r="N7" s="207">
        <f>M7-L7</f>
        <v>-4.3800000000000026</v>
      </c>
      <c r="O7" s="178">
        <f>AVERAGE(C7,F7,I7,L7)</f>
        <v>43.142499999999998</v>
      </c>
      <c r="P7" s="182">
        <f>AVERAGE(D7,G7,J7,M7)</f>
        <v>38.209999999999994</v>
      </c>
      <c r="Q7" s="207">
        <f>P7-O7</f>
        <v>-4.9325000000000045</v>
      </c>
    </row>
    <row r="8" spans="1:17" ht="21" x14ac:dyDescent="0.35">
      <c r="A8" s="23"/>
      <c r="B8" s="26" t="s">
        <v>83</v>
      </c>
      <c r="C8" s="14">
        <v>54.61</v>
      </c>
      <c r="D8" s="14">
        <v>47.95</v>
      </c>
      <c r="E8" s="207">
        <f t="shared" ref="E8:E10" si="0">D8-C8</f>
        <v>-6.6599999999999966</v>
      </c>
      <c r="F8" s="14">
        <v>35.47</v>
      </c>
      <c r="G8" s="14">
        <v>30.86</v>
      </c>
      <c r="H8" s="207">
        <f t="shared" ref="H8:H10" si="1">G8-F8</f>
        <v>-4.6099999999999994</v>
      </c>
      <c r="I8" s="14">
        <v>35.65</v>
      </c>
      <c r="J8" s="14">
        <v>31.6</v>
      </c>
      <c r="K8" s="207">
        <f t="shared" ref="K8:K10" si="2">J8-I8</f>
        <v>-4.0499999999999972</v>
      </c>
      <c r="L8" s="14">
        <v>38.83</v>
      </c>
      <c r="M8" s="14">
        <v>34.299999999999997</v>
      </c>
      <c r="N8" s="207">
        <f t="shared" ref="N8:N10" si="3">M8-L8</f>
        <v>-4.5300000000000011</v>
      </c>
      <c r="O8" s="178">
        <f t="shared" ref="O8:O10" si="4">AVERAGE(C8,F8,I8,L8)</f>
        <v>41.14</v>
      </c>
      <c r="P8" s="182">
        <f t="shared" ref="P8:P10" si="5">AVERAGE(D8,G8,J8,M8)</f>
        <v>36.177499999999995</v>
      </c>
      <c r="Q8" s="207">
        <f t="shared" ref="Q8:Q10" si="6">P8-O8</f>
        <v>-4.9625000000000057</v>
      </c>
    </row>
    <row r="9" spans="1:17" ht="21" x14ac:dyDescent="0.35">
      <c r="A9" s="23"/>
      <c r="B9" s="26" t="s">
        <v>121</v>
      </c>
      <c r="C9" s="14">
        <v>56.03</v>
      </c>
      <c r="D9" s="16">
        <v>49.88</v>
      </c>
      <c r="E9" s="207">
        <f t="shared" si="0"/>
        <v>-6.1499999999999986</v>
      </c>
      <c r="F9" s="14">
        <v>34.770000000000003</v>
      </c>
      <c r="G9" s="14">
        <v>29.62</v>
      </c>
      <c r="H9" s="207">
        <f t="shared" si="1"/>
        <v>-5.1500000000000021</v>
      </c>
      <c r="I9" s="14">
        <v>35.31</v>
      </c>
      <c r="J9" s="14">
        <v>32.32</v>
      </c>
      <c r="K9" s="207">
        <f t="shared" si="2"/>
        <v>-2.990000000000002</v>
      </c>
      <c r="L9" s="14">
        <v>39.549999999999997</v>
      </c>
      <c r="M9" s="14">
        <v>34.78</v>
      </c>
      <c r="N9" s="207">
        <f t="shared" si="3"/>
        <v>-4.769999999999996</v>
      </c>
      <c r="O9" s="178">
        <f t="shared" si="4"/>
        <v>41.415000000000006</v>
      </c>
      <c r="P9" s="182">
        <f t="shared" si="5"/>
        <v>36.65</v>
      </c>
      <c r="Q9" s="207">
        <f t="shared" si="6"/>
        <v>-4.7650000000000077</v>
      </c>
    </row>
    <row r="10" spans="1:17" ht="21" x14ac:dyDescent="0.35">
      <c r="A10" s="23"/>
      <c r="B10" s="26" t="s">
        <v>84</v>
      </c>
      <c r="C10" s="14">
        <v>54.68</v>
      </c>
      <c r="D10" s="16">
        <v>54.58</v>
      </c>
      <c r="E10" s="207">
        <f t="shared" si="0"/>
        <v>-0.10000000000000142</v>
      </c>
      <c r="F10" s="14">
        <v>39.43</v>
      </c>
      <c r="G10" s="14">
        <v>36.880000000000003</v>
      </c>
      <c r="H10" s="207">
        <f t="shared" si="1"/>
        <v>-2.5499999999999972</v>
      </c>
      <c r="I10" s="14">
        <v>27.73</v>
      </c>
      <c r="J10" s="14">
        <v>32.5</v>
      </c>
      <c r="K10" s="207">
        <f t="shared" si="2"/>
        <v>4.7699999999999996</v>
      </c>
      <c r="L10" s="14">
        <v>40.11</v>
      </c>
      <c r="M10" s="14">
        <v>32.229999999999997</v>
      </c>
      <c r="N10" s="207">
        <f t="shared" si="3"/>
        <v>-7.8800000000000026</v>
      </c>
      <c r="O10" s="178">
        <f t="shared" si="4"/>
        <v>40.487499999999997</v>
      </c>
      <c r="P10" s="182">
        <f t="shared" si="5"/>
        <v>39.047499999999999</v>
      </c>
      <c r="Q10" s="207">
        <f t="shared" si="6"/>
        <v>-1.4399999999999977</v>
      </c>
    </row>
    <row r="11" spans="1:17" ht="17.25" customHeight="1" x14ac:dyDescent="0.35">
      <c r="A11" s="18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  <c r="P11" s="18"/>
    </row>
    <row r="12" spans="1:17" ht="21" x14ac:dyDescent="0.35">
      <c r="A12" s="25" t="s">
        <v>151</v>
      </c>
      <c r="B12" s="25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/>
    </row>
    <row r="13" spans="1:17" ht="21" x14ac:dyDescent="0.35">
      <c r="A13" s="25"/>
      <c r="B13" s="25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5"/>
    </row>
    <row r="14" spans="1:17" ht="21.75" customHeight="1" x14ac:dyDescent="0.3">
      <c r="A14" s="23"/>
      <c r="B14" s="332" t="s">
        <v>85</v>
      </c>
      <c r="C14" s="328" t="s">
        <v>39</v>
      </c>
      <c r="D14" s="328"/>
      <c r="E14" s="179" t="s">
        <v>148</v>
      </c>
      <c r="F14" s="328" t="s">
        <v>40</v>
      </c>
      <c r="G14" s="328"/>
      <c r="H14" s="179" t="s">
        <v>148</v>
      </c>
      <c r="I14" s="328" t="s">
        <v>37</v>
      </c>
      <c r="J14" s="328"/>
      <c r="K14" s="179" t="s">
        <v>148</v>
      </c>
      <c r="L14" s="328" t="s">
        <v>38</v>
      </c>
      <c r="M14" s="328"/>
      <c r="N14" s="179" t="s">
        <v>148</v>
      </c>
      <c r="O14" s="329" t="s">
        <v>80</v>
      </c>
      <c r="P14" s="329"/>
      <c r="Q14" s="179" t="s">
        <v>148</v>
      </c>
    </row>
    <row r="15" spans="1:17" ht="21.75" customHeight="1" x14ac:dyDescent="0.3">
      <c r="A15" s="23"/>
      <c r="B15" s="333"/>
      <c r="C15" s="213">
        <v>2561</v>
      </c>
      <c r="D15" s="213">
        <v>2562</v>
      </c>
      <c r="E15" s="180" t="s">
        <v>149</v>
      </c>
      <c r="F15" s="213">
        <v>2561</v>
      </c>
      <c r="G15" s="213">
        <v>2562</v>
      </c>
      <c r="H15" s="180" t="s">
        <v>149</v>
      </c>
      <c r="I15" s="213">
        <v>2561</v>
      </c>
      <c r="J15" s="213">
        <v>2562</v>
      </c>
      <c r="K15" s="180" t="s">
        <v>149</v>
      </c>
      <c r="L15" s="206">
        <v>2561</v>
      </c>
      <c r="M15" s="206">
        <v>2562</v>
      </c>
      <c r="N15" s="180" t="s">
        <v>149</v>
      </c>
      <c r="O15" s="183">
        <v>2561</v>
      </c>
      <c r="P15" s="181">
        <v>2562</v>
      </c>
      <c r="Q15" s="180" t="s">
        <v>149</v>
      </c>
    </row>
    <row r="16" spans="1:17" ht="21" x14ac:dyDescent="0.35">
      <c r="A16" s="23"/>
      <c r="B16" s="27" t="s">
        <v>21</v>
      </c>
      <c r="C16" s="14">
        <v>0</v>
      </c>
      <c r="D16" s="14">
        <v>0</v>
      </c>
      <c r="E16" s="207">
        <f>D16-C16</f>
        <v>0</v>
      </c>
      <c r="F16" s="14">
        <v>0</v>
      </c>
      <c r="G16" s="14">
        <v>0</v>
      </c>
      <c r="H16" s="207">
        <f>G16-F16</f>
        <v>0</v>
      </c>
      <c r="I16" s="14">
        <v>0</v>
      </c>
      <c r="J16" s="14">
        <v>0</v>
      </c>
      <c r="K16" s="207">
        <f>J16-I16</f>
        <v>0</v>
      </c>
      <c r="L16" s="14">
        <v>0</v>
      </c>
      <c r="M16" s="14">
        <v>0</v>
      </c>
      <c r="N16" s="207">
        <f>M16-L16</f>
        <v>0</v>
      </c>
      <c r="O16" s="178">
        <f>AVERAGE(C16,F16,I16,L16)</f>
        <v>0</v>
      </c>
      <c r="P16" s="182">
        <f>AVERAGE(D16,G16,J16,M16)</f>
        <v>0</v>
      </c>
      <c r="Q16" s="207">
        <f>P16-O16</f>
        <v>0</v>
      </c>
    </row>
    <row r="17" spans="1:17" ht="21" x14ac:dyDescent="0.35">
      <c r="A17" s="23"/>
      <c r="B17" s="27" t="s">
        <v>83</v>
      </c>
      <c r="C17" s="14">
        <v>0</v>
      </c>
      <c r="D17" s="14">
        <v>0</v>
      </c>
      <c r="E17" s="207">
        <f t="shared" ref="E17:E19" si="7">D17-C17</f>
        <v>0</v>
      </c>
      <c r="F17" s="14">
        <v>0</v>
      </c>
      <c r="G17" s="14">
        <v>0</v>
      </c>
      <c r="H17" s="207">
        <f t="shared" ref="H17:H19" si="8">G17-F17</f>
        <v>0</v>
      </c>
      <c r="I17" s="14">
        <v>0</v>
      </c>
      <c r="J17" s="14">
        <v>0</v>
      </c>
      <c r="K17" s="207">
        <f t="shared" ref="K17:K19" si="9">J17-I17</f>
        <v>0</v>
      </c>
      <c r="L17" s="14">
        <v>0</v>
      </c>
      <c r="M17" s="14">
        <v>0</v>
      </c>
      <c r="N17" s="207">
        <f t="shared" ref="N17:N19" si="10">M17-L17</f>
        <v>0</v>
      </c>
      <c r="O17" s="178">
        <f t="shared" ref="O17:O19" si="11">AVERAGE(C17,F17,I17,L17)</f>
        <v>0</v>
      </c>
      <c r="P17" s="182">
        <f t="shared" ref="P17:P19" si="12">AVERAGE(D17,G17,J17,M17)</f>
        <v>0</v>
      </c>
      <c r="Q17" s="207">
        <f t="shared" ref="Q17:Q19" si="13">P17-O17</f>
        <v>0</v>
      </c>
    </row>
    <row r="18" spans="1:17" ht="21" x14ac:dyDescent="0.35">
      <c r="A18" s="23"/>
      <c r="B18" s="27" t="s">
        <v>121</v>
      </c>
      <c r="C18" s="16">
        <v>0</v>
      </c>
      <c r="D18" s="14">
        <v>0</v>
      </c>
      <c r="E18" s="207">
        <f t="shared" si="7"/>
        <v>0</v>
      </c>
      <c r="F18" s="14">
        <v>0</v>
      </c>
      <c r="G18" s="14">
        <v>0</v>
      </c>
      <c r="H18" s="207">
        <f t="shared" si="8"/>
        <v>0</v>
      </c>
      <c r="I18" s="14">
        <v>0</v>
      </c>
      <c r="J18" s="14">
        <v>0</v>
      </c>
      <c r="K18" s="207">
        <f t="shared" si="9"/>
        <v>0</v>
      </c>
      <c r="L18" s="14">
        <v>0</v>
      </c>
      <c r="M18" s="14">
        <v>0</v>
      </c>
      <c r="N18" s="207">
        <f t="shared" si="10"/>
        <v>0</v>
      </c>
      <c r="O18" s="178">
        <f t="shared" si="11"/>
        <v>0</v>
      </c>
      <c r="P18" s="182">
        <f t="shared" si="12"/>
        <v>0</v>
      </c>
      <c r="Q18" s="207">
        <f t="shared" si="13"/>
        <v>0</v>
      </c>
    </row>
    <row r="19" spans="1:17" ht="21" x14ac:dyDescent="0.35">
      <c r="A19" s="23"/>
      <c r="B19" s="27" t="s">
        <v>84</v>
      </c>
      <c r="C19" s="16">
        <v>0</v>
      </c>
      <c r="D19" s="14">
        <v>0</v>
      </c>
      <c r="E19" s="207">
        <f t="shared" si="7"/>
        <v>0</v>
      </c>
      <c r="F19" s="14">
        <v>0</v>
      </c>
      <c r="G19" s="14">
        <v>0</v>
      </c>
      <c r="H19" s="207">
        <f t="shared" si="8"/>
        <v>0</v>
      </c>
      <c r="I19" s="14">
        <v>0</v>
      </c>
      <c r="J19" s="14">
        <v>0</v>
      </c>
      <c r="K19" s="207">
        <f t="shared" si="9"/>
        <v>0</v>
      </c>
      <c r="L19" s="14">
        <v>0</v>
      </c>
      <c r="M19" s="14">
        <v>0</v>
      </c>
      <c r="N19" s="207">
        <f t="shared" si="10"/>
        <v>0</v>
      </c>
      <c r="O19" s="178">
        <f t="shared" si="11"/>
        <v>0</v>
      </c>
      <c r="P19" s="182">
        <f t="shared" si="12"/>
        <v>0</v>
      </c>
      <c r="Q19" s="207">
        <f t="shared" si="13"/>
        <v>0</v>
      </c>
    </row>
    <row r="20" spans="1:17" ht="13.5" customHeight="1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</sheetData>
  <sheetProtection formatColumns="0" formatRows="0"/>
  <customSheetViews>
    <customSheetView guid="{6088E1CD-C14E-4ADC-8095-890E4A2CC5BD}" topLeftCell="A19">
      <selection activeCell="G37" sqref="G37"/>
      <pageMargins left="0.7" right="0.7" top="0.75" bottom="0.75" header="0.3" footer="0.3"/>
      <pageSetup orientation="portrait" horizontalDpi="0" verticalDpi="0" r:id="rId1"/>
    </customSheetView>
  </customSheetViews>
  <mergeCells count="7">
    <mergeCell ref="F14:G14"/>
    <mergeCell ref="I14:J14"/>
    <mergeCell ref="L14:M14"/>
    <mergeCell ref="O14:P14"/>
    <mergeCell ref="B5:B6"/>
    <mergeCell ref="B14:B15"/>
    <mergeCell ref="C14:D14"/>
  </mergeCells>
  <conditionalFormatting sqref="E7:E10">
    <cfRule type="cellIs" dxfId="185" priority="37" operator="greaterThan">
      <formula>0</formula>
    </cfRule>
    <cfRule type="cellIs" dxfId="184" priority="39" operator="equal">
      <formula>0</formula>
    </cfRule>
    <cfRule type="cellIs" dxfId="183" priority="40" operator="lessThan">
      <formula>0</formula>
    </cfRule>
    <cfRule type="cellIs" dxfId="182" priority="41" operator="greaterThan">
      <formula>0</formula>
    </cfRule>
  </conditionalFormatting>
  <conditionalFormatting sqref="H7:H10">
    <cfRule type="cellIs" dxfId="181" priority="33" operator="greaterThan">
      <formula>0</formula>
    </cfRule>
    <cfRule type="cellIs" dxfId="180" priority="34" operator="equal">
      <formula>0</formula>
    </cfRule>
    <cfRule type="cellIs" dxfId="179" priority="35" operator="lessThan">
      <formula>0</formula>
    </cfRule>
    <cfRule type="cellIs" dxfId="178" priority="36" operator="greaterThan">
      <formula>0</formula>
    </cfRule>
  </conditionalFormatting>
  <conditionalFormatting sqref="K7:K10">
    <cfRule type="cellIs" dxfId="177" priority="29" operator="greaterThan">
      <formula>0</formula>
    </cfRule>
    <cfRule type="cellIs" dxfId="176" priority="30" operator="equal">
      <formula>0</formula>
    </cfRule>
    <cfRule type="cellIs" dxfId="175" priority="31" operator="lessThan">
      <formula>0</formula>
    </cfRule>
    <cfRule type="cellIs" dxfId="174" priority="32" operator="greaterThan">
      <formula>0</formula>
    </cfRule>
  </conditionalFormatting>
  <conditionalFormatting sqref="N7:N10">
    <cfRule type="cellIs" dxfId="173" priority="25" operator="greaterThan">
      <formula>0</formula>
    </cfRule>
    <cfRule type="cellIs" dxfId="172" priority="26" operator="equal">
      <formula>0</formula>
    </cfRule>
    <cfRule type="cellIs" dxfId="171" priority="27" operator="lessThan">
      <formula>0</formula>
    </cfRule>
    <cfRule type="cellIs" dxfId="170" priority="28" operator="greaterThan">
      <formula>0</formula>
    </cfRule>
  </conditionalFormatting>
  <conditionalFormatting sqref="Q7:Q10">
    <cfRule type="cellIs" dxfId="169" priority="21" operator="greaterThan">
      <formula>0</formula>
    </cfRule>
    <cfRule type="cellIs" dxfId="168" priority="22" operator="equal">
      <formula>0</formula>
    </cfRule>
    <cfRule type="cellIs" dxfId="167" priority="23" operator="lessThan">
      <formula>0</formula>
    </cfRule>
    <cfRule type="cellIs" dxfId="166" priority="24" operator="greaterThan">
      <formula>0</formula>
    </cfRule>
  </conditionalFormatting>
  <conditionalFormatting sqref="E16:E19">
    <cfRule type="cellIs" dxfId="165" priority="17" operator="greaterThan">
      <formula>0</formula>
    </cfRule>
    <cfRule type="cellIs" dxfId="164" priority="18" operator="equal">
      <formula>0</formula>
    </cfRule>
    <cfRule type="cellIs" dxfId="163" priority="19" operator="lessThan">
      <formula>0</formula>
    </cfRule>
    <cfRule type="cellIs" dxfId="162" priority="20" operator="greaterThan">
      <formula>0</formula>
    </cfRule>
  </conditionalFormatting>
  <conditionalFormatting sqref="H16:H19">
    <cfRule type="cellIs" dxfId="161" priority="13" operator="greaterThan">
      <formula>0</formula>
    </cfRule>
    <cfRule type="cellIs" dxfId="160" priority="14" operator="equal">
      <formula>0</formula>
    </cfRule>
    <cfRule type="cellIs" dxfId="159" priority="15" operator="lessThan">
      <formula>0</formula>
    </cfRule>
    <cfRule type="cellIs" dxfId="158" priority="16" operator="greaterThan">
      <formula>0</formula>
    </cfRule>
  </conditionalFormatting>
  <conditionalFormatting sqref="K16:K19">
    <cfRule type="cellIs" dxfId="157" priority="9" operator="greaterThan">
      <formula>0</formula>
    </cfRule>
    <cfRule type="cellIs" dxfId="156" priority="10" operator="equal">
      <formula>0</formula>
    </cfRule>
    <cfRule type="cellIs" dxfId="155" priority="11" operator="lessThan">
      <formula>0</formula>
    </cfRule>
    <cfRule type="cellIs" dxfId="154" priority="12" operator="greaterThan">
      <formula>0</formula>
    </cfRule>
  </conditionalFormatting>
  <conditionalFormatting sqref="N16:N19">
    <cfRule type="cellIs" dxfId="153" priority="5" operator="greaterThan">
      <formula>0</formula>
    </cfRule>
    <cfRule type="cellIs" dxfId="152" priority="6" operator="equal">
      <formula>0</formula>
    </cfRule>
    <cfRule type="cellIs" dxfId="151" priority="7" operator="lessThan">
      <formula>0</formula>
    </cfRule>
    <cfRule type="cellIs" dxfId="150" priority="8" operator="greaterThan">
      <formula>0</formula>
    </cfRule>
  </conditionalFormatting>
  <conditionalFormatting sqref="Q16:Q19">
    <cfRule type="cellIs" dxfId="149" priority="1" operator="greaterThan">
      <formula>0</formula>
    </cfRule>
    <cfRule type="cellIs" dxfId="148" priority="2" operator="equal">
      <formula>0</formula>
    </cfRule>
    <cfRule type="cellIs" dxfId="147" priority="3" operator="lessThan">
      <formula>0</formula>
    </cfRule>
    <cfRule type="cellIs" dxfId="146" priority="4" operator="greaterThan">
      <formula>0</formula>
    </cfRule>
  </conditionalFormatting>
  <pageMargins left="0.59375" right="0.3125" top="0.75" bottom="0.75" header="0.3" footer="0.3"/>
  <pageSetup orientation="landscape" horizontalDpi="30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X58"/>
  <sheetViews>
    <sheetView topLeftCell="A41" zoomScaleNormal="100" workbookViewId="0">
      <selection activeCell="V47" sqref="V47"/>
    </sheetView>
  </sheetViews>
  <sheetFormatPr defaultColWidth="9" defaultRowHeight="21" x14ac:dyDescent="0.35"/>
  <cols>
    <col min="1" max="1" width="11.125" style="22" customWidth="1"/>
    <col min="2" max="2" width="9" style="22"/>
    <col min="3" max="24" width="6" style="22" customWidth="1"/>
    <col min="25" max="16384" width="9" style="22"/>
  </cols>
  <sheetData>
    <row r="1" spans="1:24" ht="23.25" x14ac:dyDescent="0.35">
      <c r="A1" s="21" t="s">
        <v>176</v>
      </c>
      <c r="H1" s="17"/>
    </row>
    <row r="2" spans="1:24" ht="15.75" customHeight="1" x14ac:dyDescent="0.35">
      <c r="A2" s="21"/>
    </row>
    <row r="3" spans="1:24" x14ac:dyDescent="0.35">
      <c r="A3" s="17" t="s">
        <v>279</v>
      </c>
      <c r="F3" s="17" t="s">
        <v>278</v>
      </c>
    </row>
    <row r="4" spans="1:24" ht="14.25" customHeight="1" x14ac:dyDescent="0.35"/>
    <row r="5" spans="1:24" x14ac:dyDescent="0.35">
      <c r="A5" s="357" t="s">
        <v>60</v>
      </c>
      <c r="B5" s="358" t="s">
        <v>73</v>
      </c>
      <c r="C5" s="372" t="s">
        <v>281</v>
      </c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</row>
    <row r="6" spans="1:24" x14ac:dyDescent="0.35">
      <c r="A6" s="357"/>
      <c r="B6" s="359"/>
      <c r="C6" s="349" t="s">
        <v>39</v>
      </c>
      <c r="D6" s="350"/>
      <c r="E6" s="349" t="s">
        <v>37</v>
      </c>
      <c r="F6" s="350"/>
      <c r="G6" s="349" t="s">
        <v>38</v>
      </c>
      <c r="H6" s="350"/>
      <c r="I6" s="349" t="s">
        <v>62</v>
      </c>
      <c r="J6" s="350"/>
      <c r="K6" s="349" t="s">
        <v>63</v>
      </c>
      <c r="L6" s="350"/>
      <c r="M6" s="349" t="s">
        <v>64</v>
      </c>
      <c r="N6" s="350"/>
      <c r="O6" s="349" t="s">
        <v>65</v>
      </c>
      <c r="P6" s="350"/>
      <c r="Q6" s="349" t="s">
        <v>66</v>
      </c>
      <c r="R6" s="350"/>
      <c r="S6" s="353" t="s">
        <v>40</v>
      </c>
      <c r="T6" s="353"/>
      <c r="U6" s="351" t="s">
        <v>312</v>
      </c>
      <c r="V6" s="352"/>
      <c r="W6" s="380" t="s">
        <v>222</v>
      </c>
      <c r="X6" s="380"/>
    </row>
    <row r="7" spans="1:24" x14ac:dyDescent="0.35">
      <c r="A7" s="357"/>
      <c r="B7" s="360"/>
      <c r="C7" s="231" t="s">
        <v>68</v>
      </c>
      <c r="D7" s="34" t="s">
        <v>67</v>
      </c>
      <c r="E7" s="231" t="s">
        <v>68</v>
      </c>
      <c r="F7" s="34" t="s">
        <v>67</v>
      </c>
      <c r="G7" s="231" t="s">
        <v>68</v>
      </c>
      <c r="H7" s="34" t="s">
        <v>67</v>
      </c>
      <c r="I7" s="231" t="s">
        <v>68</v>
      </c>
      <c r="J7" s="34" t="s">
        <v>67</v>
      </c>
      <c r="K7" s="231" t="s">
        <v>68</v>
      </c>
      <c r="L7" s="34" t="s">
        <v>67</v>
      </c>
      <c r="M7" s="231" t="s">
        <v>68</v>
      </c>
      <c r="N7" s="34" t="s">
        <v>67</v>
      </c>
      <c r="O7" s="231" t="s">
        <v>68</v>
      </c>
      <c r="P7" s="34" t="s">
        <v>67</v>
      </c>
      <c r="Q7" s="231" t="s">
        <v>68</v>
      </c>
      <c r="R7" s="34" t="s">
        <v>67</v>
      </c>
      <c r="S7" s="231" t="s">
        <v>68</v>
      </c>
      <c r="T7" s="34" t="s">
        <v>67</v>
      </c>
      <c r="U7" s="231" t="s">
        <v>68</v>
      </c>
      <c r="V7" s="34" t="s">
        <v>67</v>
      </c>
      <c r="W7" s="231" t="s">
        <v>68</v>
      </c>
      <c r="X7" s="34" t="s">
        <v>67</v>
      </c>
    </row>
    <row r="8" spans="1:24" x14ac:dyDescent="0.35">
      <c r="A8" s="230" t="s">
        <v>51</v>
      </c>
      <c r="B8" s="78">
        <f>'3.ข้อมูลนักเรียน'!G9</f>
        <v>21</v>
      </c>
      <c r="C8" s="5">
        <v>17</v>
      </c>
      <c r="D8" s="36">
        <f>C8*100/B8</f>
        <v>80.952380952380949</v>
      </c>
      <c r="E8" s="5">
        <v>14</v>
      </c>
      <c r="F8" s="36">
        <f>E8*100/B8</f>
        <v>66.666666666666671</v>
      </c>
      <c r="G8" s="5">
        <v>14</v>
      </c>
      <c r="H8" s="36">
        <f>G8*100/B8</f>
        <v>66.666666666666671</v>
      </c>
      <c r="I8" s="5">
        <v>14</v>
      </c>
      <c r="J8" s="36">
        <f>I8*100/B8</f>
        <v>66.666666666666671</v>
      </c>
      <c r="K8" s="5">
        <v>16</v>
      </c>
      <c r="L8" s="36">
        <f>K8*100/B8</f>
        <v>76.19047619047619</v>
      </c>
      <c r="M8" s="5">
        <v>16</v>
      </c>
      <c r="N8" s="36">
        <f>M8*100/B8</f>
        <v>76.19047619047619</v>
      </c>
      <c r="O8" s="5">
        <v>16</v>
      </c>
      <c r="P8" s="36">
        <f>O8*100/B8</f>
        <v>76.19047619047619</v>
      </c>
      <c r="Q8" s="5">
        <v>16</v>
      </c>
      <c r="R8" s="36">
        <f>Q8*100/B8</f>
        <v>76.19047619047619</v>
      </c>
      <c r="S8" s="5">
        <v>14</v>
      </c>
      <c r="T8" s="36">
        <f>S8*100/B8</f>
        <v>66.666666666666671</v>
      </c>
      <c r="U8" s="5">
        <v>14</v>
      </c>
      <c r="V8" s="36">
        <f>U8*100/B8</f>
        <v>66.666666666666671</v>
      </c>
      <c r="W8" s="5">
        <v>0</v>
      </c>
      <c r="X8" s="36">
        <f>W8*100/B8</f>
        <v>0</v>
      </c>
    </row>
    <row r="9" spans="1:24" x14ac:dyDescent="0.35">
      <c r="A9" s="230" t="s">
        <v>52</v>
      </c>
      <c r="B9" s="78">
        <f>'3.ข้อมูลนักเรียน'!H9</f>
        <v>26</v>
      </c>
      <c r="C9" s="5">
        <v>23</v>
      </c>
      <c r="D9" s="36">
        <f t="shared" ref="D9:D18" si="0">C9*100/B9</f>
        <v>88.461538461538467</v>
      </c>
      <c r="E9" s="5">
        <v>21</v>
      </c>
      <c r="F9" s="36">
        <f t="shared" ref="F9:F18" si="1">E9*100/B9</f>
        <v>80.769230769230774</v>
      </c>
      <c r="G9" s="5">
        <v>21</v>
      </c>
      <c r="H9" s="36">
        <f t="shared" ref="H9:H18" si="2">G9*100/B9</f>
        <v>80.769230769230774</v>
      </c>
      <c r="I9" s="5">
        <v>23</v>
      </c>
      <c r="J9" s="36">
        <f t="shared" ref="J9:J18" si="3">I9*100/B9</f>
        <v>88.461538461538467</v>
      </c>
      <c r="K9" s="5">
        <v>23</v>
      </c>
      <c r="L9" s="36">
        <f t="shared" ref="L9:L18" si="4">K9*100/B9</f>
        <v>88.461538461538467</v>
      </c>
      <c r="M9" s="5">
        <v>23</v>
      </c>
      <c r="N9" s="36">
        <f t="shared" ref="N9:N18" si="5">M9*100/B9</f>
        <v>88.461538461538467</v>
      </c>
      <c r="O9" s="5">
        <v>23</v>
      </c>
      <c r="P9" s="36">
        <f t="shared" ref="P9:P18" si="6">O9*100/B9</f>
        <v>88.461538461538467</v>
      </c>
      <c r="Q9" s="5">
        <v>22</v>
      </c>
      <c r="R9" s="36">
        <f t="shared" ref="R9:R18" si="7">Q9*100/B9</f>
        <v>84.615384615384613</v>
      </c>
      <c r="S9" s="5">
        <v>21</v>
      </c>
      <c r="T9" s="36">
        <f t="shared" ref="T9:T18" si="8">S9*100/B9</f>
        <v>80.769230769230774</v>
      </c>
      <c r="U9" s="5">
        <v>20</v>
      </c>
      <c r="V9" s="36">
        <f t="shared" ref="V9:V18" si="9">U9*100/B9</f>
        <v>76.92307692307692</v>
      </c>
      <c r="W9" s="5">
        <v>0</v>
      </c>
      <c r="X9" s="36">
        <f t="shared" ref="X9:X18" si="10">W9*100/B9</f>
        <v>0</v>
      </c>
    </row>
    <row r="10" spans="1:24" x14ac:dyDescent="0.35">
      <c r="A10" s="230" t="s">
        <v>53</v>
      </c>
      <c r="B10" s="78">
        <f>'3.ข้อมูลนักเรียน'!I9</f>
        <v>15</v>
      </c>
      <c r="C10" s="5">
        <v>8</v>
      </c>
      <c r="D10" s="36">
        <f t="shared" si="0"/>
        <v>53.333333333333336</v>
      </c>
      <c r="E10" s="5">
        <v>7</v>
      </c>
      <c r="F10" s="36">
        <v>46.66</v>
      </c>
      <c r="G10" s="5">
        <v>14</v>
      </c>
      <c r="H10" s="36">
        <f t="shared" si="2"/>
        <v>93.333333333333329</v>
      </c>
      <c r="I10" s="5">
        <v>14</v>
      </c>
      <c r="J10" s="36">
        <f t="shared" si="3"/>
        <v>93.333333333333329</v>
      </c>
      <c r="K10" s="5">
        <v>11</v>
      </c>
      <c r="L10" s="36">
        <f t="shared" si="4"/>
        <v>73.333333333333329</v>
      </c>
      <c r="M10" s="5">
        <v>14</v>
      </c>
      <c r="N10" s="36">
        <f t="shared" si="5"/>
        <v>93.333333333333329</v>
      </c>
      <c r="O10" s="5">
        <v>15</v>
      </c>
      <c r="P10" s="36">
        <f t="shared" si="6"/>
        <v>100</v>
      </c>
      <c r="Q10" s="5">
        <v>14</v>
      </c>
      <c r="R10" s="36">
        <f t="shared" si="7"/>
        <v>93.333333333333329</v>
      </c>
      <c r="S10" s="5">
        <v>2</v>
      </c>
      <c r="T10" s="36">
        <f t="shared" si="8"/>
        <v>13.333333333333334</v>
      </c>
      <c r="U10" s="5">
        <v>9</v>
      </c>
      <c r="V10" s="36">
        <f t="shared" si="9"/>
        <v>60</v>
      </c>
      <c r="W10" s="5">
        <v>0</v>
      </c>
      <c r="X10" s="36">
        <f t="shared" si="10"/>
        <v>0</v>
      </c>
    </row>
    <row r="11" spans="1:24" x14ac:dyDescent="0.35">
      <c r="A11" s="230" t="s">
        <v>54</v>
      </c>
      <c r="B11" s="78">
        <f>'3.ข้อมูลนักเรียน'!J9</f>
        <v>15</v>
      </c>
      <c r="C11" s="5">
        <v>12</v>
      </c>
      <c r="D11" s="36">
        <f t="shared" si="0"/>
        <v>80</v>
      </c>
      <c r="E11" s="5">
        <v>8</v>
      </c>
      <c r="F11" s="36">
        <f t="shared" si="1"/>
        <v>53.333333333333336</v>
      </c>
      <c r="G11" s="5">
        <v>11</v>
      </c>
      <c r="H11" s="36">
        <f t="shared" si="2"/>
        <v>73.333333333333329</v>
      </c>
      <c r="I11" s="5">
        <v>14</v>
      </c>
      <c r="J11" s="36">
        <f t="shared" si="3"/>
        <v>93.333333333333329</v>
      </c>
      <c r="K11" s="5">
        <v>12</v>
      </c>
      <c r="L11" s="36">
        <f t="shared" si="4"/>
        <v>80</v>
      </c>
      <c r="M11" s="5">
        <v>13</v>
      </c>
      <c r="N11" s="36">
        <f t="shared" si="5"/>
        <v>86.666666666666671</v>
      </c>
      <c r="O11" s="5">
        <v>10</v>
      </c>
      <c r="P11" s="36">
        <f t="shared" si="6"/>
        <v>66.666666666666671</v>
      </c>
      <c r="Q11" s="5">
        <v>15</v>
      </c>
      <c r="R11" s="36">
        <f t="shared" si="7"/>
        <v>100</v>
      </c>
      <c r="S11" s="5">
        <v>4</v>
      </c>
      <c r="T11" s="36">
        <f t="shared" si="8"/>
        <v>26.666666666666668</v>
      </c>
      <c r="U11" s="5">
        <v>10</v>
      </c>
      <c r="V11" s="36">
        <f t="shared" si="9"/>
        <v>66.666666666666671</v>
      </c>
      <c r="W11" s="5">
        <v>0</v>
      </c>
      <c r="X11" s="36">
        <f t="shared" si="10"/>
        <v>0</v>
      </c>
    </row>
    <row r="12" spans="1:24" x14ac:dyDescent="0.35">
      <c r="A12" s="230" t="s">
        <v>55</v>
      </c>
      <c r="B12" s="78">
        <f>'3.ข้อมูลนักเรียน'!K9</f>
        <v>25</v>
      </c>
      <c r="C12" s="5">
        <v>16</v>
      </c>
      <c r="D12" s="36">
        <f t="shared" si="0"/>
        <v>64</v>
      </c>
      <c r="E12" s="5">
        <v>11</v>
      </c>
      <c r="F12" s="36">
        <f t="shared" si="1"/>
        <v>44</v>
      </c>
      <c r="G12" s="5">
        <v>8</v>
      </c>
      <c r="H12" s="36">
        <f t="shared" si="2"/>
        <v>32</v>
      </c>
      <c r="I12" s="5">
        <v>19</v>
      </c>
      <c r="J12" s="36">
        <f t="shared" si="3"/>
        <v>76</v>
      </c>
      <c r="K12" s="5">
        <v>17</v>
      </c>
      <c r="L12" s="36">
        <f t="shared" si="4"/>
        <v>68</v>
      </c>
      <c r="M12" s="5">
        <v>24</v>
      </c>
      <c r="N12" s="36">
        <f t="shared" si="5"/>
        <v>96</v>
      </c>
      <c r="O12" s="5">
        <v>24</v>
      </c>
      <c r="P12" s="36">
        <f t="shared" si="6"/>
        <v>96</v>
      </c>
      <c r="Q12" s="5">
        <v>23</v>
      </c>
      <c r="R12" s="36">
        <f t="shared" si="7"/>
        <v>92</v>
      </c>
      <c r="S12" s="5">
        <v>16</v>
      </c>
      <c r="T12" s="36">
        <f t="shared" si="8"/>
        <v>64</v>
      </c>
      <c r="U12" s="5">
        <v>17</v>
      </c>
      <c r="V12" s="36">
        <f t="shared" si="9"/>
        <v>68</v>
      </c>
      <c r="W12" s="5">
        <v>0</v>
      </c>
      <c r="X12" s="36">
        <f t="shared" si="10"/>
        <v>0</v>
      </c>
    </row>
    <row r="13" spans="1:24" x14ac:dyDescent="0.35">
      <c r="A13" s="230" t="s">
        <v>56</v>
      </c>
      <c r="B13" s="78">
        <f>'3.ข้อมูลนักเรียน'!L9</f>
        <v>18</v>
      </c>
      <c r="C13" s="5">
        <v>10</v>
      </c>
      <c r="D13" s="36">
        <f t="shared" si="0"/>
        <v>55.555555555555557</v>
      </c>
      <c r="E13" s="5">
        <v>7</v>
      </c>
      <c r="F13" s="36">
        <f t="shared" si="1"/>
        <v>38.888888888888886</v>
      </c>
      <c r="G13" s="5">
        <v>7</v>
      </c>
      <c r="H13" s="36">
        <f t="shared" si="2"/>
        <v>38.888888888888886</v>
      </c>
      <c r="I13" s="5">
        <v>13</v>
      </c>
      <c r="J13" s="36">
        <f t="shared" si="3"/>
        <v>72.222222222222229</v>
      </c>
      <c r="K13" s="5">
        <v>9</v>
      </c>
      <c r="L13" s="36">
        <f t="shared" si="4"/>
        <v>50</v>
      </c>
      <c r="M13" s="5">
        <v>18</v>
      </c>
      <c r="N13" s="36">
        <f t="shared" si="5"/>
        <v>100</v>
      </c>
      <c r="O13" s="5">
        <v>14</v>
      </c>
      <c r="P13" s="36">
        <f t="shared" si="6"/>
        <v>77.777777777777771</v>
      </c>
      <c r="Q13" s="5">
        <v>17</v>
      </c>
      <c r="R13" s="36">
        <f t="shared" si="7"/>
        <v>94.444444444444443</v>
      </c>
      <c r="S13" s="5">
        <v>5</v>
      </c>
      <c r="T13" s="36">
        <f t="shared" si="8"/>
        <v>27.777777777777779</v>
      </c>
      <c r="U13" s="5">
        <v>13</v>
      </c>
      <c r="V13" s="36">
        <f t="shared" si="9"/>
        <v>72.222222222222229</v>
      </c>
      <c r="W13" s="5">
        <v>0</v>
      </c>
      <c r="X13" s="36">
        <f t="shared" si="10"/>
        <v>0</v>
      </c>
    </row>
    <row r="14" spans="1:24" x14ac:dyDescent="0.35">
      <c r="A14" s="233" t="s">
        <v>42</v>
      </c>
      <c r="B14" s="233">
        <f>SUM(B8:B13)</f>
        <v>120</v>
      </c>
      <c r="C14" s="233">
        <f>SUM(C8:C13)</f>
        <v>86</v>
      </c>
      <c r="D14" s="36">
        <f t="shared" si="0"/>
        <v>71.666666666666671</v>
      </c>
      <c r="E14" s="233">
        <f>SUM(E8:E13)</f>
        <v>68</v>
      </c>
      <c r="F14" s="36">
        <f t="shared" si="1"/>
        <v>56.666666666666664</v>
      </c>
      <c r="G14" s="233">
        <f>SUM(G8:G13)</f>
        <v>75</v>
      </c>
      <c r="H14" s="36">
        <f t="shared" si="2"/>
        <v>62.5</v>
      </c>
      <c r="I14" s="233">
        <f>SUM(I8:I13)</f>
        <v>97</v>
      </c>
      <c r="J14" s="36">
        <f t="shared" si="3"/>
        <v>80.833333333333329</v>
      </c>
      <c r="K14" s="233">
        <f>SUM(K8:K13)</f>
        <v>88</v>
      </c>
      <c r="L14" s="36">
        <f t="shared" si="4"/>
        <v>73.333333333333329</v>
      </c>
      <c r="M14" s="233">
        <f>SUM(M8:M13)</f>
        <v>108</v>
      </c>
      <c r="N14" s="36">
        <f t="shared" si="5"/>
        <v>90</v>
      </c>
      <c r="O14" s="233">
        <f>SUM(O8:O13)</f>
        <v>102</v>
      </c>
      <c r="P14" s="36">
        <f t="shared" si="6"/>
        <v>85</v>
      </c>
      <c r="Q14" s="233">
        <f>SUM(Q8:Q13)</f>
        <v>107</v>
      </c>
      <c r="R14" s="36">
        <f t="shared" si="7"/>
        <v>89.166666666666671</v>
      </c>
      <c r="S14" s="233">
        <f>SUM(S8:S13)</f>
        <v>62</v>
      </c>
      <c r="T14" s="36">
        <f t="shared" si="8"/>
        <v>51.666666666666664</v>
      </c>
      <c r="U14" s="233">
        <f>SUM(U8:U13)</f>
        <v>83</v>
      </c>
      <c r="V14" s="36">
        <f t="shared" si="9"/>
        <v>69.166666666666671</v>
      </c>
      <c r="W14" s="233">
        <f>SUM(W8:W13)</f>
        <v>0</v>
      </c>
      <c r="X14" s="36">
        <f t="shared" si="10"/>
        <v>0</v>
      </c>
    </row>
    <row r="15" spans="1:24" x14ac:dyDescent="0.35">
      <c r="A15" s="230" t="s">
        <v>57</v>
      </c>
      <c r="B15" s="78">
        <f>'3.ข้อมูลนักเรียน'!N9</f>
        <v>0</v>
      </c>
      <c r="C15" s="5">
        <v>0</v>
      </c>
      <c r="D15" s="36" t="e">
        <f t="shared" si="0"/>
        <v>#DIV/0!</v>
      </c>
      <c r="E15" s="5">
        <v>0</v>
      </c>
      <c r="F15" s="36" t="e">
        <f t="shared" si="1"/>
        <v>#DIV/0!</v>
      </c>
      <c r="G15" s="5">
        <v>0</v>
      </c>
      <c r="H15" s="36" t="e">
        <f t="shared" si="2"/>
        <v>#DIV/0!</v>
      </c>
      <c r="I15" s="5">
        <v>0</v>
      </c>
      <c r="J15" s="36" t="e">
        <f t="shared" si="3"/>
        <v>#DIV/0!</v>
      </c>
      <c r="K15" s="5">
        <v>0</v>
      </c>
      <c r="L15" s="36" t="e">
        <f t="shared" si="4"/>
        <v>#DIV/0!</v>
      </c>
      <c r="M15" s="5">
        <v>0</v>
      </c>
      <c r="N15" s="36" t="e">
        <f t="shared" si="5"/>
        <v>#DIV/0!</v>
      </c>
      <c r="O15" s="5">
        <v>0</v>
      </c>
      <c r="P15" s="36" t="e">
        <f t="shared" si="6"/>
        <v>#DIV/0!</v>
      </c>
      <c r="Q15" s="5">
        <v>0</v>
      </c>
      <c r="R15" s="36" t="e">
        <f t="shared" si="7"/>
        <v>#DIV/0!</v>
      </c>
      <c r="S15" s="5">
        <v>0</v>
      </c>
      <c r="T15" s="36" t="e">
        <f t="shared" si="8"/>
        <v>#DIV/0!</v>
      </c>
      <c r="U15" s="5">
        <v>0</v>
      </c>
      <c r="V15" s="36" t="e">
        <f t="shared" si="9"/>
        <v>#DIV/0!</v>
      </c>
      <c r="W15" s="5">
        <v>0</v>
      </c>
      <c r="X15" s="36" t="e">
        <f t="shared" si="10"/>
        <v>#DIV/0!</v>
      </c>
    </row>
    <row r="16" spans="1:24" x14ac:dyDescent="0.35">
      <c r="A16" s="230" t="s">
        <v>58</v>
      </c>
      <c r="B16" s="78">
        <f>'3.ข้อมูลนักเรียน'!O9</f>
        <v>0</v>
      </c>
      <c r="C16" s="5">
        <v>0</v>
      </c>
      <c r="D16" s="36" t="e">
        <f t="shared" si="0"/>
        <v>#DIV/0!</v>
      </c>
      <c r="E16" s="5">
        <v>0</v>
      </c>
      <c r="F16" s="36" t="e">
        <f t="shared" si="1"/>
        <v>#DIV/0!</v>
      </c>
      <c r="G16" s="5">
        <v>0</v>
      </c>
      <c r="H16" s="36" t="e">
        <f t="shared" si="2"/>
        <v>#DIV/0!</v>
      </c>
      <c r="I16" s="5">
        <v>0</v>
      </c>
      <c r="J16" s="36" t="e">
        <f t="shared" si="3"/>
        <v>#DIV/0!</v>
      </c>
      <c r="K16" s="5">
        <v>0</v>
      </c>
      <c r="L16" s="36" t="e">
        <f t="shared" si="4"/>
        <v>#DIV/0!</v>
      </c>
      <c r="M16" s="5">
        <v>0</v>
      </c>
      <c r="N16" s="36" t="e">
        <f t="shared" si="5"/>
        <v>#DIV/0!</v>
      </c>
      <c r="O16" s="5">
        <v>0</v>
      </c>
      <c r="P16" s="36" t="e">
        <f t="shared" si="6"/>
        <v>#DIV/0!</v>
      </c>
      <c r="Q16" s="5">
        <v>0</v>
      </c>
      <c r="R16" s="36" t="e">
        <f t="shared" si="7"/>
        <v>#DIV/0!</v>
      </c>
      <c r="S16" s="5">
        <v>0</v>
      </c>
      <c r="T16" s="36" t="e">
        <f t="shared" si="8"/>
        <v>#DIV/0!</v>
      </c>
      <c r="U16" s="5">
        <v>0</v>
      </c>
      <c r="V16" s="36" t="e">
        <f t="shared" si="9"/>
        <v>#DIV/0!</v>
      </c>
      <c r="W16" s="5">
        <v>0</v>
      </c>
      <c r="X16" s="36" t="e">
        <f t="shared" si="10"/>
        <v>#DIV/0!</v>
      </c>
    </row>
    <row r="17" spans="1:24" x14ac:dyDescent="0.35">
      <c r="A17" s="230" t="s">
        <v>59</v>
      </c>
      <c r="B17" s="78">
        <f>'3.ข้อมูลนักเรียน'!P9</f>
        <v>0</v>
      </c>
      <c r="C17" s="5">
        <v>0</v>
      </c>
      <c r="D17" s="36" t="e">
        <f t="shared" si="0"/>
        <v>#DIV/0!</v>
      </c>
      <c r="E17" s="5">
        <v>0</v>
      </c>
      <c r="F17" s="36" t="e">
        <f t="shared" si="1"/>
        <v>#DIV/0!</v>
      </c>
      <c r="G17" s="5">
        <v>0</v>
      </c>
      <c r="H17" s="36" t="e">
        <f t="shared" si="2"/>
        <v>#DIV/0!</v>
      </c>
      <c r="I17" s="5">
        <v>0</v>
      </c>
      <c r="J17" s="36" t="e">
        <f t="shared" si="3"/>
        <v>#DIV/0!</v>
      </c>
      <c r="K17" s="5">
        <v>0</v>
      </c>
      <c r="L17" s="36" t="e">
        <f t="shared" si="4"/>
        <v>#DIV/0!</v>
      </c>
      <c r="M17" s="5">
        <v>0</v>
      </c>
      <c r="N17" s="36" t="e">
        <f t="shared" si="5"/>
        <v>#DIV/0!</v>
      </c>
      <c r="O17" s="5">
        <v>0</v>
      </c>
      <c r="P17" s="36" t="e">
        <f t="shared" si="6"/>
        <v>#DIV/0!</v>
      </c>
      <c r="Q17" s="5">
        <v>0</v>
      </c>
      <c r="R17" s="36" t="e">
        <f t="shared" si="7"/>
        <v>#DIV/0!</v>
      </c>
      <c r="S17" s="5">
        <v>0</v>
      </c>
      <c r="T17" s="36" t="e">
        <f t="shared" si="8"/>
        <v>#DIV/0!</v>
      </c>
      <c r="U17" s="5">
        <v>0</v>
      </c>
      <c r="V17" s="36" t="e">
        <f t="shared" si="9"/>
        <v>#DIV/0!</v>
      </c>
      <c r="W17" s="5">
        <v>0</v>
      </c>
      <c r="X17" s="36" t="e">
        <f t="shared" si="10"/>
        <v>#DIV/0!</v>
      </c>
    </row>
    <row r="18" spans="1:24" x14ac:dyDescent="0.35">
      <c r="A18" s="233" t="s">
        <v>42</v>
      </c>
      <c r="B18" s="233">
        <f>SUM(B15:B17)</f>
        <v>0</v>
      </c>
      <c r="C18" s="233">
        <f>SUM(C15:C17)</f>
        <v>0</v>
      </c>
      <c r="D18" s="36" t="e">
        <f t="shared" si="0"/>
        <v>#DIV/0!</v>
      </c>
      <c r="E18" s="233">
        <f>SUM(E15:E17)</f>
        <v>0</v>
      </c>
      <c r="F18" s="36" t="e">
        <f t="shared" si="1"/>
        <v>#DIV/0!</v>
      </c>
      <c r="G18" s="233">
        <f>SUM(G15:G17)</f>
        <v>0</v>
      </c>
      <c r="H18" s="36" t="e">
        <f t="shared" si="2"/>
        <v>#DIV/0!</v>
      </c>
      <c r="I18" s="233">
        <f>SUM(I15:I17)</f>
        <v>0</v>
      </c>
      <c r="J18" s="36" t="e">
        <f t="shared" si="3"/>
        <v>#DIV/0!</v>
      </c>
      <c r="K18" s="233">
        <f>SUM(K15:K17)</f>
        <v>0</v>
      </c>
      <c r="L18" s="36" t="e">
        <f t="shared" si="4"/>
        <v>#DIV/0!</v>
      </c>
      <c r="M18" s="233">
        <f>SUM(M15:M17)</f>
        <v>0</v>
      </c>
      <c r="N18" s="36" t="e">
        <f t="shared" si="5"/>
        <v>#DIV/0!</v>
      </c>
      <c r="O18" s="233">
        <f>SUM(O15:O17)</f>
        <v>0</v>
      </c>
      <c r="P18" s="36" t="e">
        <f t="shared" si="6"/>
        <v>#DIV/0!</v>
      </c>
      <c r="Q18" s="233">
        <f>SUM(Q15:Q17)</f>
        <v>0</v>
      </c>
      <c r="R18" s="36" t="e">
        <f t="shared" si="7"/>
        <v>#DIV/0!</v>
      </c>
      <c r="S18" s="233">
        <v>0</v>
      </c>
      <c r="T18" s="36" t="e">
        <f t="shared" si="8"/>
        <v>#DIV/0!</v>
      </c>
      <c r="U18" s="233">
        <f>SUM(U15:U17)</f>
        <v>0</v>
      </c>
      <c r="V18" s="36" t="e">
        <f t="shared" si="9"/>
        <v>#DIV/0!</v>
      </c>
      <c r="W18" s="233">
        <f>SUM(W15:W17)</f>
        <v>0</v>
      </c>
      <c r="X18" s="36" t="e">
        <f t="shared" si="10"/>
        <v>#DIV/0!</v>
      </c>
    </row>
    <row r="19" spans="1:24" x14ac:dyDescent="0.35">
      <c r="A19" s="230" t="s">
        <v>61</v>
      </c>
      <c r="B19" s="230">
        <f>SUM(B18,B14)</f>
        <v>120</v>
      </c>
      <c r="C19" s="230">
        <f>SUM(C18,C14)</f>
        <v>86</v>
      </c>
      <c r="D19" s="36">
        <f>C19*100/B19</f>
        <v>71.666666666666671</v>
      </c>
      <c r="E19" s="230">
        <f>SUM(E18,E14)</f>
        <v>68</v>
      </c>
      <c r="F19" s="36">
        <f>E19*100/B19</f>
        <v>56.666666666666664</v>
      </c>
      <c r="G19" s="230">
        <f>SUM(G18,G14)</f>
        <v>75</v>
      </c>
      <c r="H19" s="36">
        <f>G19*100/B19</f>
        <v>62.5</v>
      </c>
      <c r="I19" s="230">
        <f>SUM(I18,I14)</f>
        <v>97</v>
      </c>
      <c r="J19" s="36">
        <f>I19*100/B19</f>
        <v>80.833333333333329</v>
      </c>
      <c r="K19" s="230">
        <f>SUM(K18,K14)</f>
        <v>88</v>
      </c>
      <c r="L19" s="36">
        <f>K19*100/B19</f>
        <v>73.333333333333329</v>
      </c>
      <c r="M19" s="230">
        <f>SUM(M18,M14)</f>
        <v>108</v>
      </c>
      <c r="N19" s="36">
        <f>M19*100/B19</f>
        <v>90</v>
      </c>
      <c r="O19" s="230">
        <f>SUM(O18,O14)</f>
        <v>102</v>
      </c>
      <c r="P19" s="36">
        <f>O19*100/B19</f>
        <v>85</v>
      </c>
      <c r="Q19" s="230">
        <f>SUM(Q18,Q14)</f>
        <v>107</v>
      </c>
      <c r="R19" s="36">
        <f>Q19*100/B19</f>
        <v>89.166666666666671</v>
      </c>
      <c r="S19" s="230">
        <v>0</v>
      </c>
      <c r="T19" s="36">
        <f>S19*100/B19</f>
        <v>0</v>
      </c>
      <c r="U19" s="230">
        <f>SUM(U18,U14)</f>
        <v>83</v>
      </c>
      <c r="V19" s="36">
        <f>U19*100/B19</f>
        <v>69.166666666666671</v>
      </c>
      <c r="W19" s="230">
        <f>SUM(W18,W14)</f>
        <v>0</v>
      </c>
      <c r="X19" s="36">
        <f>W19*100/B19</f>
        <v>0</v>
      </c>
    </row>
    <row r="20" spans="1:24" ht="12.75" customHeight="1" x14ac:dyDescent="0.35"/>
    <row r="21" spans="1:24" x14ac:dyDescent="0.35">
      <c r="B21" s="22" t="s">
        <v>280</v>
      </c>
    </row>
    <row r="23" spans="1:24" x14ac:dyDescent="0.35">
      <c r="A23" s="17" t="s">
        <v>122</v>
      </c>
      <c r="O23" s="17" t="s">
        <v>278</v>
      </c>
    </row>
    <row r="24" spans="1:24" ht="13.5" customHeight="1" thickBot="1" x14ac:dyDescent="0.4"/>
    <row r="25" spans="1:24" ht="21.75" customHeight="1" thickTop="1" x14ac:dyDescent="0.35">
      <c r="A25" s="365" t="s">
        <v>60</v>
      </c>
      <c r="B25" s="368" t="s">
        <v>73</v>
      </c>
      <c r="C25" s="381" t="s">
        <v>74</v>
      </c>
      <c r="D25" s="381"/>
      <c r="E25" s="381"/>
      <c r="F25" s="381"/>
      <c r="G25" s="381"/>
      <c r="H25" s="381"/>
      <c r="I25" s="381"/>
      <c r="J25" s="382"/>
      <c r="K25" s="342" t="s">
        <v>76</v>
      </c>
      <c r="L25" s="342"/>
      <c r="M25" s="342"/>
      <c r="N25" s="342"/>
      <c r="O25" s="342"/>
      <c r="P25" s="342"/>
      <c r="Q25" s="342"/>
      <c r="R25" s="343"/>
      <c r="S25" s="37"/>
      <c r="T25" s="37"/>
      <c r="U25" s="37"/>
      <c r="V25" s="37"/>
      <c r="W25" s="37"/>
      <c r="X25" s="37"/>
    </row>
    <row r="26" spans="1:24" x14ac:dyDescent="0.35">
      <c r="A26" s="366"/>
      <c r="B26" s="369"/>
      <c r="C26" s="371" t="s">
        <v>69</v>
      </c>
      <c r="D26" s="355"/>
      <c r="E26" s="354" t="s">
        <v>70</v>
      </c>
      <c r="F26" s="355"/>
      <c r="G26" s="354" t="s">
        <v>71</v>
      </c>
      <c r="H26" s="355"/>
      <c r="I26" s="354" t="s">
        <v>72</v>
      </c>
      <c r="J26" s="356"/>
      <c r="K26" s="344" t="s">
        <v>69</v>
      </c>
      <c r="L26" s="345"/>
      <c r="M26" s="346" t="s">
        <v>70</v>
      </c>
      <c r="N26" s="345"/>
      <c r="O26" s="346" t="s">
        <v>71</v>
      </c>
      <c r="P26" s="345"/>
      <c r="Q26" s="346" t="s">
        <v>72</v>
      </c>
      <c r="R26" s="347"/>
      <c r="S26" s="42"/>
      <c r="T26" s="42"/>
      <c r="U26" s="42"/>
      <c r="V26" s="42"/>
      <c r="W26" s="42"/>
      <c r="X26" s="42"/>
    </row>
    <row r="27" spans="1:24" ht="21.75" thickBot="1" x14ac:dyDescent="0.4">
      <c r="A27" s="367"/>
      <c r="B27" s="370"/>
      <c r="C27" s="87" t="s">
        <v>68</v>
      </c>
      <c r="D27" s="88" t="s">
        <v>67</v>
      </c>
      <c r="E27" s="88" t="s">
        <v>68</v>
      </c>
      <c r="F27" s="88" t="s">
        <v>67</v>
      </c>
      <c r="G27" s="88" t="s">
        <v>68</v>
      </c>
      <c r="H27" s="88" t="s">
        <v>67</v>
      </c>
      <c r="I27" s="88" t="s">
        <v>68</v>
      </c>
      <c r="J27" s="89" t="s">
        <v>67</v>
      </c>
      <c r="K27" s="90" t="s">
        <v>68</v>
      </c>
      <c r="L27" s="91" t="s">
        <v>67</v>
      </c>
      <c r="M27" s="91" t="s">
        <v>68</v>
      </c>
      <c r="N27" s="91" t="s">
        <v>67</v>
      </c>
      <c r="O27" s="91" t="s">
        <v>68</v>
      </c>
      <c r="P27" s="91" t="s">
        <v>67</v>
      </c>
      <c r="Q27" s="91" t="s">
        <v>68</v>
      </c>
      <c r="R27" s="92" t="s">
        <v>67</v>
      </c>
      <c r="S27" s="38"/>
      <c r="T27" s="38"/>
      <c r="U27" s="38"/>
      <c r="V27" s="38"/>
      <c r="W27" s="38"/>
      <c r="X27" s="38"/>
    </row>
    <row r="28" spans="1:24" ht="21.75" thickTop="1" x14ac:dyDescent="0.35">
      <c r="A28" s="93" t="s">
        <v>51</v>
      </c>
      <c r="B28" s="153">
        <f t="shared" ref="B28:B38" si="11">B8</f>
        <v>21</v>
      </c>
      <c r="C28" s="94">
        <v>8</v>
      </c>
      <c r="D28" s="95">
        <f t="shared" ref="D28:D39" si="12">C28*100/B28</f>
        <v>38.095238095238095</v>
      </c>
      <c r="E28" s="86">
        <v>9</v>
      </c>
      <c r="F28" s="96">
        <f t="shared" ref="F28:F39" si="13">E28*100/B28</f>
        <v>42.857142857142854</v>
      </c>
      <c r="G28" s="86">
        <v>4</v>
      </c>
      <c r="H28" s="96">
        <f t="shared" ref="H28:H39" si="14">G28*100/B28</f>
        <v>19.047619047619047</v>
      </c>
      <c r="I28" s="86">
        <v>0</v>
      </c>
      <c r="J28" s="97">
        <f t="shared" ref="J28:J39" si="15">I28*100/B28</f>
        <v>0</v>
      </c>
      <c r="K28" s="94">
        <v>7</v>
      </c>
      <c r="L28" s="98">
        <f>K28*100/B28</f>
        <v>33.333333333333336</v>
      </c>
      <c r="M28" s="86">
        <v>8</v>
      </c>
      <c r="N28" s="99">
        <f>M28*100/B28</f>
        <v>38.095238095238095</v>
      </c>
      <c r="O28" s="86">
        <v>6</v>
      </c>
      <c r="P28" s="99">
        <f>O28*100/B28</f>
        <v>28.571428571428573</v>
      </c>
      <c r="Q28" s="86">
        <v>0</v>
      </c>
      <c r="R28" s="100">
        <f>Q28*100/B28</f>
        <v>0</v>
      </c>
      <c r="S28" s="39"/>
      <c r="T28" s="40"/>
      <c r="U28" s="39"/>
      <c r="V28" s="214"/>
      <c r="W28" s="39"/>
      <c r="X28" s="40"/>
    </row>
    <row r="29" spans="1:24" x14ac:dyDescent="0.35">
      <c r="A29" s="84" t="s">
        <v>52</v>
      </c>
      <c r="B29" s="153">
        <f t="shared" si="11"/>
        <v>26</v>
      </c>
      <c r="C29" s="228">
        <v>8</v>
      </c>
      <c r="D29" s="101">
        <f t="shared" si="12"/>
        <v>30.76923076923077</v>
      </c>
      <c r="E29" s="5">
        <v>18</v>
      </c>
      <c r="F29" s="102">
        <f t="shared" si="13"/>
        <v>69.230769230769226</v>
      </c>
      <c r="G29" s="5">
        <v>0</v>
      </c>
      <c r="H29" s="102">
        <f t="shared" si="14"/>
        <v>0</v>
      </c>
      <c r="I29" s="5">
        <v>0</v>
      </c>
      <c r="J29" s="103">
        <f t="shared" si="15"/>
        <v>0</v>
      </c>
      <c r="K29" s="228">
        <v>5</v>
      </c>
      <c r="L29" s="104">
        <f t="shared" ref="L29:L39" si="16">K29*100/B29</f>
        <v>19.23076923076923</v>
      </c>
      <c r="M29" s="5">
        <v>18</v>
      </c>
      <c r="N29" s="105">
        <f t="shared" ref="N29:N38" si="17">M29*100/B29</f>
        <v>69.230769230769226</v>
      </c>
      <c r="O29" s="5">
        <v>3</v>
      </c>
      <c r="P29" s="105">
        <f t="shared" ref="P29:P38" si="18">O29*100/B29</f>
        <v>11.538461538461538</v>
      </c>
      <c r="Q29" s="5">
        <v>0</v>
      </c>
      <c r="R29" s="106">
        <f t="shared" ref="R29:R38" si="19">Q29*100/B29</f>
        <v>0</v>
      </c>
      <c r="S29" s="39"/>
      <c r="T29" s="40"/>
      <c r="U29" s="39"/>
      <c r="V29" s="214"/>
      <c r="W29" s="39"/>
      <c r="X29" s="40"/>
    </row>
    <row r="30" spans="1:24" x14ac:dyDescent="0.35">
      <c r="A30" s="84" t="s">
        <v>53</v>
      </c>
      <c r="B30" s="153">
        <f t="shared" si="11"/>
        <v>15</v>
      </c>
      <c r="C30" s="228">
        <v>8</v>
      </c>
      <c r="D30" s="101">
        <f t="shared" si="12"/>
        <v>53.333333333333336</v>
      </c>
      <c r="E30" s="5">
        <v>7</v>
      </c>
      <c r="F30" s="102">
        <f t="shared" si="13"/>
        <v>46.666666666666664</v>
      </c>
      <c r="G30" s="5">
        <v>0</v>
      </c>
      <c r="H30" s="102">
        <f t="shared" si="14"/>
        <v>0</v>
      </c>
      <c r="I30" s="5">
        <v>0</v>
      </c>
      <c r="J30" s="103">
        <f t="shared" si="15"/>
        <v>0</v>
      </c>
      <c r="K30" s="228">
        <v>7</v>
      </c>
      <c r="L30" s="104">
        <f t="shared" si="16"/>
        <v>46.666666666666664</v>
      </c>
      <c r="M30" s="5">
        <v>5</v>
      </c>
      <c r="N30" s="105">
        <f t="shared" si="17"/>
        <v>33.333333333333336</v>
      </c>
      <c r="O30" s="5">
        <v>3</v>
      </c>
      <c r="P30" s="105">
        <f t="shared" si="18"/>
        <v>20</v>
      </c>
      <c r="Q30" s="5">
        <v>0</v>
      </c>
      <c r="R30" s="106">
        <f t="shared" si="19"/>
        <v>0</v>
      </c>
      <c r="S30" s="39"/>
      <c r="T30" s="40"/>
      <c r="U30" s="39"/>
      <c r="V30" s="214"/>
      <c r="W30" s="39"/>
      <c r="X30" s="40"/>
    </row>
    <row r="31" spans="1:24" x14ac:dyDescent="0.35">
      <c r="A31" s="84" t="s">
        <v>54</v>
      </c>
      <c r="B31" s="153">
        <f t="shared" si="11"/>
        <v>15</v>
      </c>
      <c r="C31" s="228">
        <v>5</v>
      </c>
      <c r="D31" s="101">
        <f t="shared" si="12"/>
        <v>33.333333333333336</v>
      </c>
      <c r="E31" s="5">
        <v>10</v>
      </c>
      <c r="F31" s="102">
        <f t="shared" si="13"/>
        <v>66.666666666666671</v>
      </c>
      <c r="G31" s="5">
        <v>0</v>
      </c>
      <c r="H31" s="102">
        <f t="shared" si="14"/>
        <v>0</v>
      </c>
      <c r="I31" s="5">
        <v>0</v>
      </c>
      <c r="J31" s="103">
        <f t="shared" si="15"/>
        <v>0</v>
      </c>
      <c r="K31" s="228">
        <v>4</v>
      </c>
      <c r="L31" s="104">
        <f t="shared" si="16"/>
        <v>26.666666666666668</v>
      </c>
      <c r="M31" s="5">
        <v>8</v>
      </c>
      <c r="N31" s="105">
        <f t="shared" si="17"/>
        <v>53.333333333333336</v>
      </c>
      <c r="O31" s="5">
        <v>3</v>
      </c>
      <c r="P31" s="105">
        <f t="shared" si="18"/>
        <v>20</v>
      </c>
      <c r="Q31" s="5">
        <v>0</v>
      </c>
      <c r="R31" s="106">
        <f t="shared" si="19"/>
        <v>0</v>
      </c>
      <c r="S31" s="39"/>
      <c r="T31" s="40"/>
      <c r="U31" s="39"/>
      <c r="V31" s="214"/>
      <c r="W31" s="39"/>
      <c r="X31" s="40"/>
    </row>
    <row r="32" spans="1:24" x14ac:dyDescent="0.35">
      <c r="A32" s="84" t="s">
        <v>55</v>
      </c>
      <c r="B32" s="153">
        <f t="shared" si="11"/>
        <v>25</v>
      </c>
      <c r="C32" s="228">
        <v>22</v>
      </c>
      <c r="D32" s="101">
        <f t="shared" si="12"/>
        <v>88</v>
      </c>
      <c r="E32" s="5">
        <v>3</v>
      </c>
      <c r="F32" s="102">
        <f t="shared" si="13"/>
        <v>12</v>
      </c>
      <c r="G32" s="5">
        <v>0</v>
      </c>
      <c r="H32" s="102">
        <f t="shared" si="14"/>
        <v>0</v>
      </c>
      <c r="I32" s="5">
        <v>0</v>
      </c>
      <c r="J32" s="103">
        <f>I32*100/B32</f>
        <v>0</v>
      </c>
      <c r="K32" s="228">
        <v>14</v>
      </c>
      <c r="L32" s="104">
        <f t="shared" si="16"/>
        <v>56</v>
      </c>
      <c r="M32" s="5">
        <v>8</v>
      </c>
      <c r="N32" s="105">
        <f t="shared" si="17"/>
        <v>32</v>
      </c>
      <c r="O32" s="5">
        <v>3</v>
      </c>
      <c r="P32" s="105">
        <f t="shared" si="18"/>
        <v>12</v>
      </c>
      <c r="Q32" s="5">
        <v>0</v>
      </c>
      <c r="R32" s="106">
        <f t="shared" si="19"/>
        <v>0</v>
      </c>
      <c r="S32" s="39"/>
      <c r="T32" s="40"/>
      <c r="U32" s="39"/>
      <c r="V32" s="214"/>
      <c r="W32" s="39"/>
      <c r="X32" s="40"/>
    </row>
    <row r="33" spans="1:24" ht="21.75" thickBot="1" x14ac:dyDescent="0.4">
      <c r="A33" s="107" t="s">
        <v>56</v>
      </c>
      <c r="B33" s="153">
        <f t="shared" si="11"/>
        <v>18</v>
      </c>
      <c r="C33" s="108">
        <v>4</v>
      </c>
      <c r="D33" s="109">
        <f t="shared" si="12"/>
        <v>22.222222222222221</v>
      </c>
      <c r="E33" s="110">
        <v>14</v>
      </c>
      <c r="F33" s="111">
        <f t="shared" si="13"/>
        <v>77.777777777777771</v>
      </c>
      <c r="G33" s="110">
        <v>0</v>
      </c>
      <c r="H33" s="111">
        <f t="shared" si="14"/>
        <v>0</v>
      </c>
      <c r="I33" s="110">
        <v>0</v>
      </c>
      <c r="J33" s="112">
        <f t="shared" si="15"/>
        <v>0</v>
      </c>
      <c r="K33" s="108">
        <v>4</v>
      </c>
      <c r="L33" s="113">
        <f t="shared" si="16"/>
        <v>22.222222222222221</v>
      </c>
      <c r="M33" s="110">
        <v>7</v>
      </c>
      <c r="N33" s="114">
        <f t="shared" si="17"/>
        <v>38.888888888888886</v>
      </c>
      <c r="O33" s="110">
        <v>7</v>
      </c>
      <c r="P33" s="114">
        <f t="shared" si="18"/>
        <v>38.888888888888886</v>
      </c>
      <c r="Q33" s="110">
        <v>0</v>
      </c>
      <c r="R33" s="115">
        <f t="shared" si="19"/>
        <v>0</v>
      </c>
      <c r="S33" s="39"/>
      <c r="T33" s="40"/>
      <c r="U33" s="39"/>
      <c r="V33" s="214"/>
      <c r="W33" s="39"/>
      <c r="X33" s="40"/>
    </row>
    <row r="34" spans="1:24" ht="22.5" thickTop="1" thickBot="1" x14ac:dyDescent="0.4">
      <c r="A34" s="116" t="s">
        <v>42</v>
      </c>
      <c r="B34" s="153">
        <f t="shared" si="11"/>
        <v>120</v>
      </c>
      <c r="C34" s="117">
        <f>SUM(C28:C33)</f>
        <v>55</v>
      </c>
      <c r="D34" s="118">
        <f t="shared" si="12"/>
        <v>45.833333333333336</v>
      </c>
      <c r="E34" s="119">
        <f>SUM(E28:E33)</f>
        <v>61</v>
      </c>
      <c r="F34" s="120">
        <f t="shared" si="13"/>
        <v>50.833333333333336</v>
      </c>
      <c r="G34" s="119">
        <f>SUM(G28:G33)</f>
        <v>4</v>
      </c>
      <c r="H34" s="120">
        <f t="shared" si="14"/>
        <v>3.3333333333333335</v>
      </c>
      <c r="I34" s="119">
        <f>SUM(I28:I33)</f>
        <v>0</v>
      </c>
      <c r="J34" s="121">
        <f t="shared" si="15"/>
        <v>0</v>
      </c>
      <c r="K34" s="117">
        <f>SUM(K28:K33)</f>
        <v>41</v>
      </c>
      <c r="L34" s="122">
        <f t="shared" si="16"/>
        <v>34.166666666666664</v>
      </c>
      <c r="M34" s="119">
        <f>SUM(M28:M33)</f>
        <v>54</v>
      </c>
      <c r="N34" s="123">
        <f t="shared" si="17"/>
        <v>45</v>
      </c>
      <c r="O34" s="119">
        <f>SUM(O28:O33)</f>
        <v>25</v>
      </c>
      <c r="P34" s="123">
        <f t="shared" si="18"/>
        <v>20.833333333333332</v>
      </c>
      <c r="Q34" s="119">
        <f>SUM(Q28:Q33)</f>
        <v>0</v>
      </c>
      <c r="R34" s="124">
        <f t="shared" si="19"/>
        <v>0</v>
      </c>
      <c r="S34" s="39"/>
      <c r="T34" s="40"/>
      <c r="U34" s="39"/>
      <c r="V34" s="214"/>
      <c r="W34" s="39"/>
      <c r="X34" s="40"/>
    </row>
    <row r="35" spans="1:24" ht="21.75" thickTop="1" x14ac:dyDescent="0.35">
      <c r="A35" s="85" t="s">
        <v>57</v>
      </c>
      <c r="B35" s="153">
        <f t="shared" si="11"/>
        <v>0</v>
      </c>
      <c r="C35" s="94">
        <v>0</v>
      </c>
      <c r="D35" s="95" t="e">
        <f t="shared" si="12"/>
        <v>#DIV/0!</v>
      </c>
      <c r="E35" s="86">
        <v>0</v>
      </c>
      <c r="F35" s="96" t="e">
        <f t="shared" si="13"/>
        <v>#DIV/0!</v>
      </c>
      <c r="G35" s="86">
        <v>0</v>
      </c>
      <c r="H35" s="96" t="e">
        <f t="shared" si="14"/>
        <v>#DIV/0!</v>
      </c>
      <c r="I35" s="86">
        <v>0</v>
      </c>
      <c r="J35" s="97" t="e">
        <f t="shared" si="15"/>
        <v>#DIV/0!</v>
      </c>
      <c r="K35" s="94">
        <v>0</v>
      </c>
      <c r="L35" s="98" t="e">
        <f t="shared" si="16"/>
        <v>#DIV/0!</v>
      </c>
      <c r="M35" s="86">
        <v>0</v>
      </c>
      <c r="N35" s="99" t="e">
        <f t="shared" si="17"/>
        <v>#DIV/0!</v>
      </c>
      <c r="O35" s="86">
        <v>0</v>
      </c>
      <c r="P35" s="99" t="e">
        <f t="shared" si="18"/>
        <v>#DIV/0!</v>
      </c>
      <c r="Q35" s="86">
        <v>0</v>
      </c>
      <c r="R35" s="100" t="e">
        <f t="shared" si="19"/>
        <v>#DIV/0!</v>
      </c>
      <c r="S35" s="39"/>
      <c r="T35" s="40"/>
      <c r="U35" s="39"/>
      <c r="V35" s="214"/>
      <c r="W35" s="39"/>
      <c r="X35" s="40"/>
    </row>
    <row r="36" spans="1:24" x14ac:dyDescent="0.35">
      <c r="A36" s="84" t="s">
        <v>58</v>
      </c>
      <c r="B36" s="153">
        <f t="shared" si="11"/>
        <v>0</v>
      </c>
      <c r="C36" s="228">
        <v>0</v>
      </c>
      <c r="D36" s="101" t="e">
        <f t="shared" si="12"/>
        <v>#DIV/0!</v>
      </c>
      <c r="E36" s="5">
        <v>0</v>
      </c>
      <c r="F36" s="102" t="e">
        <f t="shared" si="13"/>
        <v>#DIV/0!</v>
      </c>
      <c r="G36" s="5">
        <v>0</v>
      </c>
      <c r="H36" s="102" t="e">
        <f t="shared" si="14"/>
        <v>#DIV/0!</v>
      </c>
      <c r="I36" s="5">
        <v>0</v>
      </c>
      <c r="J36" s="103" t="e">
        <f t="shared" si="15"/>
        <v>#DIV/0!</v>
      </c>
      <c r="K36" s="228">
        <v>0</v>
      </c>
      <c r="L36" s="104" t="e">
        <f t="shared" si="16"/>
        <v>#DIV/0!</v>
      </c>
      <c r="M36" s="5">
        <v>0</v>
      </c>
      <c r="N36" s="105" t="e">
        <f t="shared" si="17"/>
        <v>#DIV/0!</v>
      </c>
      <c r="O36" s="5">
        <v>0</v>
      </c>
      <c r="P36" s="105" t="e">
        <f t="shared" si="18"/>
        <v>#DIV/0!</v>
      </c>
      <c r="Q36" s="5">
        <v>0</v>
      </c>
      <c r="R36" s="106" t="e">
        <f t="shared" si="19"/>
        <v>#DIV/0!</v>
      </c>
      <c r="S36" s="39"/>
      <c r="T36" s="40"/>
      <c r="U36" s="39"/>
      <c r="V36" s="214"/>
      <c r="W36" s="39"/>
      <c r="X36" s="40"/>
    </row>
    <row r="37" spans="1:24" ht="21.75" thickBot="1" x14ac:dyDescent="0.4">
      <c r="A37" s="107" t="s">
        <v>59</v>
      </c>
      <c r="B37" s="153">
        <f t="shared" si="11"/>
        <v>0</v>
      </c>
      <c r="C37" s="108">
        <v>0</v>
      </c>
      <c r="D37" s="109" t="e">
        <f t="shared" si="12"/>
        <v>#DIV/0!</v>
      </c>
      <c r="E37" s="110">
        <v>0</v>
      </c>
      <c r="F37" s="111" t="e">
        <f t="shared" si="13"/>
        <v>#DIV/0!</v>
      </c>
      <c r="G37" s="110">
        <v>0</v>
      </c>
      <c r="H37" s="111" t="e">
        <f t="shared" si="14"/>
        <v>#DIV/0!</v>
      </c>
      <c r="I37" s="110">
        <v>0</v>
      </c>
      <c r="J37" s="112" t="e">
        <f t="shared" si="15"/>
        <v>#DIV/0!</v>
      </c>
      <c r="K37" s="108">
        <v>0</v>
      </c>
      <c r="L37" s="113" t="e">
        <f t="shared" si="16"/>
        <v>#DIV/0!</v>
      </c>
      <c r="M37" s="110">
        <v>0</v>
      </c>
      <c r="N37" s="114" t="e">
        <f t="shared" si="17"/>
        <v>#DIV/0!</v>
      </c>
      <c r="O37" s="110">
        <v>0</v>
      </c>
      <c r="P37" s="114" t="e">
        <f t="shared" si="18"/>
        <v>#DIV/0!</v>
      </c>
      <c r="Q37" s="110">
        <v>0</v>
      </c>
      <c r="R37" s="115" t="e">
        <f t="shared" si="19"/>
        <v>#DIV/0!</v>
      </c>
      <c r="S37" s="39"/>
      <c r="T37" s="40"/>
      <c r="U37" s="39"/>
      <c r="V37" s="214"/>
      <c r="W37" s="39"/>
      <c r="X37" s="40"/>
    </row>
    <row r="38" spans="1:24" ht="22.5" thickTop="1" thickBot="1" x14ac:dyDescent="0.4">
      <c r="A38" s="116" t="s">
        <v>42</v>
      </c>
      <c r="B38" s="153">
        <f t="shared" si="11"/>
        <v>0</v>
      </c>
      <c r="C38" s="117">
        <f>SUM(C35:C37)</f>
        <v>0</v>
      </c>
      <c r="D38" s="118" t="e">
        <f t="shared" si="12"/>
        <v>#DIV/0!</v>
      </c>
      <c r="E38" s="119">
        <f>SUM(E35:E37)</f>
        <v>0</v>
      </c>
      <c r="F38" s="120" t="e">
        <f t="shared" si="13"/>
        <v>#DIV/0!</v>
      </c>
      <c r="G38" s="119">
        <f>SUM(G35:G37)</f>
        <v>0</v>
      </c>
      <c r="H38" s="120" t="e">
        <f t="shared" si="14"/>
        <v>#DIV/0!</v>
      </c>
      <c r="I38" s="119">
        <f>SUM(I35:I37)</f>
        <v>0</v>
      </c>
      <c r="J38" s="121" t="e">
        <f t="shared" si="15"/>
        <v>#DIV/0!</v>
      </c>
      <c r="K38" s="117">
        <f>SUM(K35:K37)</f>
        <v>0</v>
      </c>
      <c r="L38" s="122" t="e">
        <f t="shared" si="16"/>
        <v>#DIV/0!</v>
      </c>
      <c r="M38" s="119">
        <f>SUM(M35:M37)</f>
        <v>0</v>
      </c>
      <c r="N38" s="123" t="e">
        <f t="shared" si="17"/>
        <v>#DIV/0!</v>
      </c>
      <c r="O38" s="119">
        <v>0</v>
      </c>
      <c r="P38" s="123" t="e">
        <f t="shared" si="18"/>
        <v>#DIV/0!</v>
      </c>
      <c r="Q38" s="119">
        <f>SUM(Q35:Q37)</f>
        <v>0</v>
      </c>
      <c r="R38" s="124" t="e">
        <f t="shared" si="19"/>
        <v>#DIV/0!</v>
      </c>
      <c r="S38" s="39"/>
      <c r="T38" s="40"/>
      <c r="U38" s="39"/>
      <c r="V38" s="214"/>
      <c r="W38" s="39"/>
      <c r="X38" s="40"/>
    </row>
    <row r="39" spans="1:24" ht="22.5" thickTop="1" thickBot="1" x14ac:dyDescent="0.4">
      <c r="A39" s="125" t="s">
        <v>61</v>
      </c>
      <c r="B39" s="126">
        <f>SUM(B34,B38)</f>
        <v>120</v>
      </c>
      <c r="C39" s="127">
        <f>SUM(C38,C34)</f>
        <v>55</v>
      </c>
      <c r="D39" s="128">
        <f t="shared" si="12"/>
        <v>45.833333333333336</v>
      </c>
      <c r="E39" s="129">
        <f>SUM(E38,E34)</f>
        <v>61</v>
      </c>
      <c r="F39" s="130">
        <f t="shared" si="13"/>
        <v>50.833333333333336</v>
      </c>
      <c r="G39" s="129">
        <f>SUM(G38,G34)</f>
        <v>4</v>
      </c>
      <c r="H39" s="130">
        <f t="shared" si="14"/>
        <v>3.3333333333333335</v>
      </c>
      <c r="I39" s="129">
        <f>SUM(I38,I34)</f>
        <v>0</v>
      </c>
      <c r="J39" s="131">
        <f t="shared" si="15"/>
        <v>0</v>
      </c>
      <c r="K39" s="127">
        <f>SUM(K38,K34)</f>
        <v>41</v>
      </c>
      <c r="L39" s="132">
        <f t="shared" si="16"/>
        <v>34.166666666666664</v>
      </c>
      <c r="M39" s="129">
        <f>SUM(M38,M34)</f>
        <v>54</v>
      </c>
      <c r="N39" s="133">
        <f>M39*100/B39</f>
        <v>45</v>
      </c>
      <c r="O39" s="129">
        <v>0</v>
      </c>
      <c r="P39" s="133">
        <f>O39*100/B39</f>
        <v>0</v>
      </c>
      <c r="Q39" s="129">
        <f>SUM(Q38,Q34)</f>
        <v>0</v>
      </c>
      <c r="R39" s="134">
        <f>Q39*100/B39</f>
        <v>0</v>
      </c>
      <c r="S39" s="39"/>
      <c r="T39" s="40"/>
      <c r="U39" s="39"/>
      <c r="V39" s="214"/>
      <c r="W39" s="39"/>
      <c r="X39" s="40"/>
    </row>
    <row r="40" spans="1:24" ht="21.75" thickTop="1" x14ac:dyDescent="0.35">
      <c r="U40" s="40"/>
      <c r="V40" s="40"/>
      <c r="W40" s="40"/>
    </row>
    <row r="41" spans="1:24" x14ac:dyDescent="0.35">
      <c r="A41" s="41" t="s">
        <v>123</v>
      </c>
      <c r="O41" s="17" t="s">
        <v>278</v>
      </c>
    </row>
    <row r="42" spans="1:24" ht="13.5" customHeight="1" x14ac:dyDescent="0.35">
      <c r="A42" s="41"/>
      <c r="G42" s="17"/>
      <c r="U42" s="40"/>
      <c r="V42" s="40"/>
      <c r="W42" s="40"/>
      <c r="X42" s="40"/>
    </row>
    <row r="43" spans="1:24" ht="21" customHeight="1" x14ac:dyDescent="0.35">
      <c r="A43" s="361" t="s">
        <v>60</v>
      </c>
      <c r="B43" s="364" t="s">
        <v>73</v>
      </c>
      <c r="C43" s="372" t="s">
        <v>124</v>
      </c>
      <c r="D43" s="372"/>
      <c r="E43" s="372"/>
      <c r="F43" s="372"/>
      <c r="G43" s="372"/>
      <c r="H43" s="372"/>
      <c r="I43" s="372"/>
      <c r="J43" s="372"/>
      <c r="K43" s="372"/>
      <c r="L43" s="372"/>
      <c r="M43" s="373" t="s">
        <v>60</v>
      </c>
      <c r="N43" s="374"/>
      <c r="O43" s="379" t="s">
        <v>73</v>
      </c>
      <c r="P43" s="379"/>
      <c r="Q43" s="348" t="s">
        <v>131</v>
      </c>
      <c r="R43" s="348"/>
      <c r="S43" s="348"/>
      <c r="T43" s="348"/>
      <c r="U43" s="218"/>
      <c r="V43" s="218"/>
      <c r="W43" s="218"/>
      <c r="X43" s="218"/>
    </row>
    <row r="44" spans="1:24" x14ac:dyDescent="0.35">
      <c r="A44" s="362"/>
      <c r="B44" s="359"/>
      <c r="C44" s="139" t="s">
        <v>126</v>
      </c>
      <c r="D44" s="140"/>
      <c r="E44" s="139" t="s">
        <v>127</v>
      </c>
      <c r="F44" s="140"/>
      <c r="G44" s="139" t="s">
        <v>128</v>
      </c>
      <c r="H44" s="140"/>
      <c r="I44" s="139" t="s">
        <v>129</v>
      </c>
      <c r="J44" s="140"/>
      <c r="K44" s="139" t="s">
        <v>130</v>
      </c>
      <c r="L44" s="140"/>
      <c r="M44" s="375"/>
      <c r="N44" s="376"/>
      <c r="O44" s="379"/>
      <c r="P44" s="379"/>
      <c r="Q44" s="348" t="s">
        <v>125</v>
      </c>
      <c r="R44" s="348"/>
      <c r="S44" s="348"/>
      <c r="T44" s="348"/>
      <c r="U44" s="218"/>
      <c r="V44" s="218"/>
      <c r="W44" s="218"/>
      <c r="X44" s="218"/>
    </row>
    <row r="45" spans="1:24" x14ac:dyDescent="0.35">
      <c r="A45" s="363"/>
      <c r="B45" s="360"/>
      <c r="C45" s="149" t="s">
        <v>71</v>
      </c>
      <c r="D45" s="34" t="s">
        <v>72</v>
      </c>
      <c r="E45" s="149" t="s">
        <v>71</v>
      </c>
      <c r="F45" s="34" t="s">
        <v>72</v>
      </c>
      <c r="G45" s="149" t="s">
        <v>71</v>
      </c>
      <c r="H45" s="34" t="s">
        <v>72</v>
      </c>
      <c r="I45" s="149" t="s">
        <v>71</v>
      </c>
      <c r="J45" s="34" t="s">
        <v>72</v>
      </c>
      <c r="K45" s="149" t="s">
        <v>71</v>
      </c>
      <c r="L45" s="34" t="s">
        <v>72</v>
      </c>
      <c r="M45" s="377"/>
      <c r="N45" s="378"/>
      <c r="O45" s="379"/>
      <c r="P45" s="379"/>
      <c r="Q45" s="147" t="s">
        <v>71</v>
      </c>
      <c r="R45" s="135" t="s">
        <v>67</v>
      </c>
      <c r="S45" s="148" t="s">
        <v>72</v>
      </c>
      <c r="T45" s="145" t="s">
        <v>67</v>
      </c>
      <c r="U45" s="215"/>
      <c r="V45" s="38"/>
      <c r="W45" s="215"/>
      <c r="X45" s="39"/>
    </row>
    <row r="46" spans="1:24" x14ac:dyDescent="0.35">
      <c r="A46" s="230" t="s">
        <v>51</v>
      </c>
      <c r="B46" s="232">
        <f t="shared" ref="B46:B56" si="20">B8</f>
        <v>21</v>
      </c>
      <c r="C46" s="5">
        <v>21</v>
      </c>
      <c r="D46" s="137">
        <f>B46-C46</f>
        <v>0</v>
      </c>
      <c r="E46" s="5">
        <v>21</v>
      </c>
      <c r="F46" s="137">
        <f>B46-E46</f>
        <v>0</v>
      </c>
      <c r="G46" s="5">
        <v>21</v>
      </c>
      <c r="H46" s="137">
        <f>B46-G46</f>
        <v>0</v>
      </c>
      <c r="I46" s="5">
        <v>21</v>
      </c>
      <c r="J46" s="137">
        <f>B46-I46</f>
        <v>0</v>
      </c>
      <c r="K46" s="5">
        <v>18</v>
      </c>
      <c r="L46" s="137">
        <f>B46-K46</f>
        <v>3</v>
      </c>
      <c r="M46" s="340" t="s">
        <v>51</v>
      </c>
      <c r="N46" s="341"/>
      <c r="O46" s="336">
        <f>B46</f>
        <v>21</v>
      </c>
      <c r="P46" s="337"/>
      <c r="Q46" s="5">
        <v>21</v>
      </c>
      <c r="R46" s="141">
        <f>Q46/O46*100</f>
        <v>100</v>
      </c>
      <c r="S46" s="142">
        <f>O46-Q46</f>
        <v>0</v>
      </c>
      <c r="T46" s="146">
        <f>S46/O46*100</f>
        <v>0</v>
      </c>
      <c r="U46" s="39"/>
      <c r="V46" s="216"/>
      <c r="W46" s="217"/>
      <c r="X46" s="216"/>
    </row>
    <row r="47" spans="1:24" x14ac:dyDescent="0.35">
      <c r="A47" s="230" t="s">
        <v>52</v>
      </c>
      <c r="B47" s="232">
        <f t="shared" si="20"/>
        <v>26</v>
      </c>
      <c r="C47" s="5">
        <v>26</v>
      </c>
      <c r="D47" s="137">
        <f t="shared" ref="D47:D56" si="21">B47-C47</f>
        <v>0</v>
      </c>
      <c r="E47" s="5">
        <v>26</v>
      </c>
      <c r="F47" s="137">
        <f t="shared" ref="F47:F56" si="22">B47-E47</f>
        <v>0</v>
      </c>
      <c r="G47" s="5">
        <v>26</v>
      </c>
      <c r="H47" s="137">
        <f t="shared" ref="H47:H56" si="23">B47-G47</f>
        <v>0</v>
      </c>
      <c r="I47" s="5">
        <v>26</v>
      </c>
      <c r="J47" s="137">
        <f t="shared" ref="J47:J56" si="24">B47-I47</f>
        <v>0</v>
      </c>
      <c r="K47" s="5">
        <v>18</v>
      </c>
      <c r="L47" s="137">
        <f t="shared" ref="L47:L56" si="25">B47-K47</f>
        <v>8</v>
      </c>
      <c r="M47" s="340" t="s">
        <v>52</v>
      </c>
      <c r="N47" s="341"/>
      <c r="O47" s="336">
        <f t="shared" ref="O47:O56" si="26">B47</f>
        <v>26</v>
      </c>
      <c r="P47" s="337"/>
      <c r="Q47" s="5">
        <v>26</v>
      </c>
      <c r="R47" s="141">
        <f t="shared" ref="R47:R57" si="27">Q47/O47*100</f>
        <v>100</v>
      </c>
      <c r="S47" s="142">
        <f t="shared" ref="S47:S57" si="28">O47-Q47</f>
        <v>0</v>
      </c>
      <c r="T47" s="146">
        <f t="shared" ref="T47:T56" si="29">S47/O47*100</f>
        <v>0</v>
      </c>
      <c r="U47" s="39"/>
      <c r="V47" s="216"/>
      <c r="W47" s="217"/>
      <c r="X47" s="216"/>
    </row>
    <row r="48" spans="1:24" x14ac:dyDescent="0.35">
      <c r="A48" s="230" t="s">
        <v>53</v>
      </c>
      <c r="B48" s="232">
        <f t="shared" si="20"/>
        <v>15</v>
      </c>
      <c r="C48" s="5">
        <v>15</v>
      </c>
      <c r="D48" s="137">
        <f t="shared" si="21"/>
        <v>0</v>
      </c>
      <c r="E48" s="5">
        <v>15</v>
      </c>
      <c r="F48" s="137">
        <f t="shared" si="22"/>
        <v>0</v>
      </c>
      <c r="G48" s="5">
        <v>15</v>
      </c>
      <c r="H48" s="137">
        <f t="shared" si="23"/>
        <v>0</v>
      </c>
      <c r="I48" s="5">
        <v>15</v>
      </c>
      <c r="J48" s="137">
        <f t="shared" si="24"/>
        <v>0</v>
      </c>
      <c r="K48" s="5">
        <v>12</v>
      </c>
      <c r="L48" s="137">
        <f t="shared" si="25"/>
        <v>3</v>
      </c>
      <c r="M48" s="340" t="s">
        <v>53</v>
      </c>
      <c r="N48" s="341"/>
      <c r="O48" s="336">
        <f t="shared" si="26"/>
        <v>15</v>
      </c>
      <c r="P48" s="337"/>
      <c r="Q48" s="5">
        <v>15</v>
      </c>
      <c r="R48" s="141">
        <f t="shared" si="27"/>
        <v>100</v>
      </c>
      <c r="S48" s="142">
        <v>0</v>
      </c>
      <c r="T48" s="146">
        <f t="shared" si="29"/>
        <v>0</v>
      </c>
      <c r="U48" s="39"/>
      <c r="V48" s="216"/>
      <c r="W48" s="217"/>
      <c r="X48" s="216"/>
    </row>
    <row r="49" spans="1:24" x14ac:dyDescent="0.35">
      <c r="A49" s="230" t="s">
        <v>54</v>
      </c>
      <c r="B49" s="232">
        <f t="shared" si="20"/>
        <v>15</v>
      </c>
      <c r="C49" s="5">
        <v>15</v>
      </c>
      <c r="D49" s="137">
        <f t="shared" si="21"/>
        <v>0</v>
      </c>
      <c r="E49" s="5">
        <v>15</v>
      </c>
      <c r="F49" s="137">
        <v>0</v>
      </c>
      <c r="G49" s="5">
        <v>15</v>
      </c>
      <c r="H49" s="137" t="e">
        <f>B49-W49G49</f>
        <v>#NAME?</v>
      </c>
      <c r="I49" s="5">
        <v>15</v>
      </c>
      <c r="J49" s="137">
        <f t="shared" si="24"/>
        <v>0</v>
      </c>
      <c r="K49" s="5">
        <v>13</v>
      </c>
      <c r="L49" s="137">
        <f t="shared" si="25"/>
        <v>2</v>
      </c>
      <c r="M49" s="340" t="s">
        <v>54</v>
      </c>
      <c r="N49" s="341"/>
      <c r="O49" s="336">
        <f t="shared" si="26"/>
        <v>15</v>
      </c>
      <c r="P49" s="337"/>
      <c r="Q49" s="5">
        <v>15</v>
      </c>
      <c r="R49" s="141">
        <f t="shared" si="27"/>
        <v>100</v>
      </c>
      <c r="S49" s="142">
        <f t="shared" si="28"/>
        <v>0</v>
      </c>
      <c r="T49" s="146">
        <f t="shared" si="29"/>
        <v>0</v>
      </c>
      <c r="U49" s="39"/>
      <c r="V49" s="216"/>
      <c r="W49" s="217"/>
      <c r="X49" s="216"/>
    </row>
    <row r="50" spans="1:24" x14ac:dyDescent="0.35">
      <c r="A50" s="230" t="s">
        <v>55</v>
      </c>
      <c r="B50" s="232">
        <f t="shared" si="20"/>
        <v>25</v>
      </c>
      <c r="C50" s="5">
        <v>25</v>
      </c>
      <c r="D50" s="137">
        <f t="shared" si="21"/>
        <v>0</v>
      </c>
      <c r="E50" s="5">
        <v>18</v>
      </c>
      <c r="F50" s="137">
        <f t="shared" si="22"/>
        <v>7</v>
      </c>
      <c r="G50" s="5">
        <v>18</v>
      </c>
      <c r="H50" s="137">
        <f t="shared" si="23"/>
        <v>7</v>
      </c>
      <c r="I50" s="5">
        <v>25</v>
      </c>
      <c r="J50" s="137">
        <f t="shared" si="24"/>
        <v>0</v>
      </c>
      <c r="K50" s="5">
        <v>19</v>
      </c>
      <c r="L50" s="137">
        <f t="shared" si="25"/>
        <v>6</v>
      </c>
      <c r="M50" s="340" t="s">
        <v>55</v>
      </c>
      <c r="N50" s="341"/>
      <c r="O50" s="336">
        <f t="shared" si="26"/>
        <v>25</v>
      </c>
      <c r="P50" s="337"/>
      <c r="Q50" s="5">
        <v>25</v>
      </c>
      <c r="R50" s="141">
        <f t="shared" si="27"/>
        <v>100</v>
      </c>
      <c r="S50" s="142">
        <f t="shared" si="28"/>
        <v>0</v>
      </c>
      <c r="T50" s="146">
        <f t="shared" si="29"/>
        <v>0</v>
      </c>
      <c r="U50" s="39"/>
      <c r="V50" s="216"/>
      <c r="W50" s="217"/>
      <c r="X50" s="216"/>
    </row>
    <row r="51" spans="1:24" x14ac:dyDescent="0.35">
      <c r="A51" s="230" t="s">
        <v>56</v>
      </c>
      <c r="B51" s="232">
        <f t="shared" si="20"/>
        <v>18</v>
      </c>
      <c r="C51" s="5">
        <v>18</v>
      </c>
      <c r="D51" s="137">
        <f t="shared" si="21"/>
        <v>0</v>
      </c>
      <c r="E51" s="5">
        <v>8</v>
      </c>
      <c r="F51" s="137">
        <f t="shared" si="22"/>
        <v>10</v>
      </c>
      <c r="G51" s="5">
        <v>8</v>
      </c>
      <c r="H51" s="137">
        <f t="shared" si="23"/>
        <v>10</v>
      </c>
      <c r="I51" s="5">
        <v>18</v>
      </c>
      <c r="J51" s="137">
        <f t="shared" si="24"/>
        <v>0</v>
      </c>
      <c r="K51" s="5">
        <v>11</v>
      </c>
      <c r="L51" s="137">
        <f t="shared" si="25"/>
        <v>7</v>
      </c>
      <c r="M51" s="340" t="s">
        <v>56</v>
      </c>
      <c r="N51" s="341"/>
      <c r="O51" s="336">
        <f t="shared" si="26"/>
        <v>18</v>
      </c>
      <c r="P51" s="337"/>
      <c r="Q51" s="5">
        <v>18</v>
      </c>
      <c r="R51" s="141">
        <f t="shared" si="27"/>
        <v>100</v>
      </c>
      <c r="S51" s="142">
        <f t="shared" si="28"/>
        <v>0</v>
      </c>
      <c r="T51" s="146">
        <f t="shared" si="29"/>
        <v>0</v>
      </c>
      <c r="U51" s="39"/>
      <c r="V51" s="216"/>
      <c r="W51" s="217"/>
      <c r="X51" s="216"/>
    </row>
    <row r="52" spans="1:24" x14ac:dyDescent="0.35">
      <c r="A52" s="233" t="s">
        <v>42</v>
      </c>
      <c r="B52" s="232">
        <f t="shared" si="20"/>
        <v>120</v>
      </c>
      <c r="C52" s="233">
        <f>SUM(C46:C51)</f>
        <v>120</v>
      </c>
      <c r="D52" s="137">
        <f t="shared" si="21"/>
        <v>0</v>
      </c>
      <c r="E52" s="233">
        <f>SUM(E46:E51)</f>
        <v>103</v>
      </c>
      <c r="F52" s="137">
        <f t="shared" si="22"/>
        <v>17</v>
      </c>
      <c r="G52" s="233">
        <f>SUM(G46:G51)</f>
        <v>103</v>
      </c>
      <c r="H52" s="137">
        <f t="shared" si="23"/>
        <v>17</v>
      </c>
      <c r="I52" s="233">
        <f>SUM(I46:I51)</f>
        <v>120</v>
      </c>
      <c r="J52" s="137">
        <f t="shared" si="24"/>
        <v>0</v>
      </c>
      <c r="K52" s="233">
        <f>SUM(K46:K51)</f>
        <v>91</v>
      </c>
      <c r="L52" s="137">
        <f t="shared" si="25"/>
        <v>29</v>
      </c>
      <c r="M52" s="334" t="s">
        <v>42</v>
      </c>
      <c r="N52" s="335"/>
      <c r="O52" s="336">
        <f t="shared" si="26"/>
        <v>120</v>
      </c>
      <c r="P52" s="337"/>
      <c r="Q52" s="233">
        <f>SUM(Q46:Q51)</f>
        <v>120</v>
      </c>
      <c r="R52" s="143">
        <f t="shared" si="27"/>
        <v>100</v>
      </c>
      <c r="S52" s="232">
        <f t="shared" si="28"/>
        <v>0</v>
      </c>
      <c r="T52" s="143">
        <f t="shared" si="29"/>
        <v>0</v>
      </c>
      <c r="U52" s="39"/>
      <c r="V52" s="216"/>
      <c r="W52" s="217"/>
      <c r="X52" s="216"/>
    </row>
    <row r="53" spans="1:24" x14ac:dyDescent="0.35">
      <c r="A53" s="230" t="s">
        <v>57</v>
      </c>
      <c r="B53" s="232">
        <f t="shared" si="20"/>
        <v>0</v>
      </c>
      <c r="C53" s="5">
        <v>0</v>
      </c>
      <c r="D53" s="137">
        <f t="shared" si="21"/>
        <v>0</v>
      </c>
      <c r="E53" s="5">
        <v>0</v>
      </c>
      <c r="F53" s="137">
        <f t="shared" si="22"/>
        <v>0</v>
      </c>
      <c r="G53" s="5">
        <v>0</v>
      </c>
      <c r="H53" s="137">
        <f t="shared" si="23"/>
        <v>0</v>
      </c>
      <c r="I53" s="5">
        <v>0</v>
      </c>
      <c r="J53" s="137">
        <f t="shared" si="24"/>
        <v>0</v>
      </c>
      <c r="K53" s="5">
        <v>0</v>
      </c>
      <c r="L53" s="137">
        <f t="shared" si="25"/>
        <v>0</v>
      </c>
      <c r="M53" s="340" t="s">
        <v>57</v>
      </c>
      <c r="N53" s="341"/>
      <c r="O53" s="336">
        <f t="shared" si="26"/>
        <v>0</v>
      </c>
      <c r="P53" s="337"/>
      <c r="Q53" s="5">
        <v>0</v>
      </c>
      <c r="R53" s="141" t="e">
        <f t="shared" si="27"/>
        <v>#DIV/0!</v>
      </c>
      <c r="S53" s="142">
        <f t="shared" si="28"/>
        <v>0</v>
      </c>
      <c r="T53" s="146" t="e">
        <f t="shared" si="29"/>
        <v>#DIV/0!</v>
      </c>
      <c r="U53" s="39"/>
      <c r="V53" s="216"/>
      <c r="W53" s="217"/>
      <c r="X53" s="216"/>
    </row>
    <row r="54" spans="1:24" x14ac:dyDescent="0.35">
      <c r="A54" s="230" t="s">
        <v>58</v>
      </c>
      <c r="B54" s="232">
        <f t="shared" si="20"/>
        <v>0</v>
      </c>
      <c r="C54" s="5">
        <v>0</v>
      </c>
      <c r="D54" s="137">
        <f t="shared" si="21"/>
        <v>0</v>
      </c>
      <c r="E54" s="5">
        <v>0</v>
      </c>
      <c r="F54" s="137">
        <f t="shared" si="22"/>
        <v>0</v>
      </c>
      <c r="G54" s="5">
        <v>0</v>
      </c>
      <c r="H54" s="137">
        <f t="shared" si="23"/>
        <v>0</v>
      </c>
      <c r="I54" s="5">
        <v>0</v>
      </c>
      <c r="J54" s="137">
        <f t="shared" si="24"/>
        <v>0</v>
      </c>
      <c r="K54" s="5">
        <v>0</v>
      </c>
      <c r="L54" s="137">
        <f t="shared" si="25"/>
        <v>0</v>
      </c>
      <c r="M54" s="340" t="s">
        <v>58</v>
      </c>
      <c r="N54" s="341"/>
      <c r="O54" s="336">
        <f t="shared" si="26"/>
        <v>0</v>
      </c>
      <c r="P54" s="337"/>
      <c r="Q54" s="5">
        <v>0</v>
      </c>
      <c r="R54" s="141" t="e">
        <f t="shared" si="27"/>
        <v>#DIV/0!</v>
      </c>
      <c r="S54" s="142">
        <f t="shared" si="28"/>
        <v>0</v>
      </c>
      <c r="T54" s="146" t="e">
        <f t="shared" si="29"/>
        <v>#DIV/0!</v>
      </c>
      <c r="U54" s="39"/>
      <c r="V54" s="216"/>
      <c r="W54" s="217"/>
      <c r="X54" s="216"/>
    </row>
    <row r="55" spans="1:24" x14ac:dyDescent="0.35">
      <c r="A55" s="230" t="s">
        <v>59</v>
      </c>
      <c r="B55" s="232">
        <f t="shared" si="20"/>
        <v>0</v>
      </c>
      <c r="C55" s="5">
        <v>0</v>
      </c>
      <c r="D55" s="137">
        <f t="shared" si="21"/>
        <v>0</v>
      </c>
      <c r="E55" s="5">
        <v>0</v>
      </c>
      <c r="F55" s="137">
        <f t="shared" si="22"/>
        <v>0</v>
      </c>
      <c r="G55" s="5">
        <v>0</v>
      </c>
      <c r="H55" s="137">
        <f t="shared" si="23"/>
        <v>0</v>
      </c>
      <c r="I55" s="5">
        <v>0</v>
      </c>
      <c r="J55" s="137">
        <f t="shared" si="24"/>
        <v>0</v>
      </c>
      <c r="K55" s="5">
        <v>0</v>
      </c>
      <c r="L55" s="137">
        <f t="shared" si="25"/>
        <v>0</v>
      </c>
      <c r="M55" s="340" t="s">
        <v>59</v>
      </c>
      <c r="N55" s="341"/>
      <c r="O55" s="336">
        <f t="shared" si="26"/>
        <v>0</v>
      </c>
      <c r="P55" s="337"/>
      <c r="Q55" s="5">
        <v>0</v>
      </c>
      <c r="R55" s="141" t="e">
        <f t="shared" si="27"/>
        <v>#DIV/0!</v>
      </c>
      <c r="S55" s="142">
        <f t="shared" si="28"/>
        <v>0</v>
      </c>
      <c r="T55" s="146" t="e">
        <f t="shared" si="29"/>
        <v>#DIV/0!</v>
      </c>
      <c r="U55" s="39"/>
      <c r="V55" s="216"/>
      <c r="W55" s="217"/>
      <c r="X55" s="216"/>
    </row>
    <row r="56" spans="1:24" x14ac:dyDescent="0.35">
      <c r="A56" s="233" t="s">
        <v>42</v>
      </c>
      <c r="B56" s="232">
        <f t="shared" si="20"/>
        <v>0</v>
      </c>
      <c r="C56" s="233">
        <f>SUM(C53:C55)</f>
        <v>0</v>
      </c>
      <c r="D56" s="137">
        <f t="shared" si="21"/>
        <v>0</v>
      </c>
      <c r="E56" s="233">
        <v>0</v>
      </c>
      <c r="F56" s="137">
        <f t="shared" si="22"/>
        <v>0</v>
      </c>
      <c r="G56" s="233">
        <f>SUM(G53:G55)</f>
        <v>0</v>
      </c>
      <c r="H56" s="137">
        <f t="shared" si="23"/>
        <v>0</v>
      </c>
      <c r="I56" s="233">
        <f>SUM(I53:I55)</f>
        <v>0</v>
      </c>
      <c r="J56" s="137">
        <f t="shared" si="24"/>
        <v>0</v>
      </c>
      <c r="K56" s="233">
        <f>SUM(K53:K55)</f>
        <v>0</v>
      </c>
      <c r="L56" s="137">
        <f t="shared" si="25"/>
        <v>0</v>
      </c>
      <c r="M56" s="334" t="s">
        <v>42</v>
      </c>
      <c r="N56" s="335"/>
      <c r="O56" s="336">
        <f t="shared" si="26"/>
        <v>0</v>
      </c>
      <c r="P56" s="337"/>
      <c r="Q56" s="233">
        <f>SUM(Q53:Q55)</f>
        <v>0</v>
      </c>
      <c r="R56" s="143" t="e">
        <f t="shared" si="27"/>
        <v>#DIV/0!</v>
      </c>
      <c r="S56" s="232">
        <f t="shared" si="28"/>
        <v>0</v>
      </c>
      <c r="T56" s="143" t="e">
        <f t="shared" si="29"/>
        <v>#DIV/0!</v>
      </c>
      <c r="U56" s="39"/>
      <c r="V56" s="216"/>
      <c r="W56" s="217"/>
      <c r="X56" s="216"/>
    </row>
    <row r="57" spans="1:24" x14ac:dyDescent="0.35">
      <c r="A57" s="230" t="s">
        <v>61</v>
      </c>
      <c r="B57" s="136">
        <f>SUM(B52,B56)</f>
        <v>120</v>
      </c>
      <c r="C57" s="230">
        <f>SUM(C56,C52)</f>
        <v>120</v>
      </c>
      <c r="D57" s="137">
        <f>B57-C57</f>
        <v>0</v>
      </c>
      <c r="E57" s="230">
        <f>SUM(E56,E52)</f>
        <v>103</v>
      </c>
      <c r="F57" s="137">
        <f>B57-E57</f>
        <v>17</v>
      </c>
      <c r="G57" s="230">
        <f>SUM(G56,G52)</f>
        <v>103</v>
      </c>
      <c r="H57" s="137">
        <f>B57-G57</f>
        <v>17</v>
      </c>
      <c r="I57" s="230">
        <f>SUM(I56,I52)</f>
        <v>120</v>
      </c>
      <c r="J57" s="137">
        <f>B57-I57</f>
        <v>0</v>
      </c>
      <c r="K57" s="230">
        <f>SUM(K56,K52)</f>
        <v>91</v>
      </c>
      <c r="L57" s="137">
        <f>B57-K57</f>
        <v>29</v>
      </c>
      <c r="M57" s="338" t="s">
        <v>61</v>
      </c>
      <c r="N57" s="338"/>
      <c r="O57" s="339">
        <f>SUM(O56,O52)</f>
        <v>120</v>
      </c>
      <c r="P57" s="339"/>
      <c r="Q57" s="234">
        <f>SUM(Q56,Q52)</f>
        <v>120</v>
      </c>
      <c r="R57" s="144">
        <f t="shared" si="27"/>
        <v>100</v>
      </c>
      <c r="S57" s="142">
        <f t="shared" si="28"/>
        <v>0</v>
      </c>
      <c r="T57" s="144">
        <f>S57/O57*100</f>
        <v>0</v>
      </c>
      <c r="U57" s="39"/>
      <c r="V57" s="216"/>
      <c r="W57" s="217"/>
      <c r="X57" s="216"/>
    </row>
    <row r="58" spans="1:24" x14ac:dyDescent="0.35">
      <c r="U58" s="40"/>
      <c r="V58" s="40"/>
      <c r="W58" s="40"/>
      <c r="X58" s="40"/>
    </row>
  </sheetData>
  <sheetProtection formatColumns="0" formatRows="0"/>
  <customSheetViews>
    <customSheetView guid="{6088E1CD-C14E-4ADC-8095-890E4A2CC5BD}" scale="90">
      <selection activeCell="M23" sqref="M23:N23"/>
      <pageMargins left="0.7" right="0.7" top="0.75" bottom="0.75" header="0.3" footer="0.3"/>
    </customSheetView>
  </customSheetViews>
  <mergeCells count="57">
    <mergeCell ref="A5:A7"/>
    <mergeCell ref="B5:B7"/>
    <mergeCell ref="C6:D6"/>
    <mergeCell ref="A43:A45"/>
    <mergeCell ref="B43:B45"/>
    <mergeCell ref="A25:A27"/>
    <mergeCell ref="B25:B27"/>
    <mergeCell ref="C26:D26"/>
    <mergeCell ref="C43:L43"/>
    <mergeCell ref="C5:X5"/>
    <mergeCell ref="M43:N45"/>
    <mergeCell ref="O43:P45"/>
    <mergeCell ref="E6:F6"/>
    <mergeCell ref="W6:X6"/>
    <mergeCell ref="C25:J25"/>
    <mergeCell ref="E26:F26"/>
    <mergeCell ref="G26:H26"/>
    <mergeCell ref="I26:J26"/>
    <mergeCell ref="G6:H6"/>
    <mergeCell ref="I6:J6"/>
    <mergeCell ref="K6:L6"/>
    <mergeCell ref="M6:N6"/>
    <mergeCell ref="U6:V6"/>
    <mergeCell ref="S6:T6"/>
    <mergeCell ref="O6:P6"/>
    <mergeCell ref="Q6:R6"/>
    <mergeCell ref="M46:N46"/>
    <mergeCell ref="O46:P46"/>
    <mergeCell ref="K25:R25"/>
    <mergeCell ref="K26:L26"/>
    <mergeCell ref="M26:N26"/>
    <mergeCell ref="O26:P26"/>
    <mergeCell ref="Q26:R26"/>
    <mergeCell ref="Q43:T43"/>
    <mergeCell ref="Q44:T44"/>
    <mergeCell ref="M52:N52"/>
    <mergeCell ref="O52:P52"/>
    <mergeCell ref="M47:N47"/>
    <mergeCell ref="O47:P47"/>
    <mergeCell ref="M48:N48"/>
    <mergeCell ref="O48:P48"/>
    <mergeCell ref="M49:N49"/>
    <mergeCell ref="O49:P49"/>
    <mergeCell ref="M50:N50"/>
    <mergeCell ref="O50:P50"/>
    <mergeCell ref="M51:N51"/>
    <mergeCell ref="O51:P51"/>
    <mergeCell ref="M56:N56"/>
    <mergeCell ref="O56:P56"/>
    <mergeCell ref="M57:N57"/>
    <mergeCell ref="O57:P57"/>
    <mergeCell ref="M53:N53"/>
    <mergeCell ref="O53:P53"/>
    <mergeCell ref="M54:N54"/>
    <mergeCell ref="O54:P54"/>
    <mergeCell ref="M55:N55"/>
    <mergeCell ref="O55:P55"/>
  </mergeCells>
  <pageMargins left="0.55555555555555558" right="0.35879629629629628" top="0.75" bottom="0.75" header="0.3" footer="0.3"/>
  <pageSetup paperSize="9" orientation="landscape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N17"/>
  <sheetViews>
    <sheetView topLeftCell="A5" zoomScaleNormal="100" workbookViewId="0">
      <selection activeCell="L19" sqref="L19"/>
    </sheetView>
  </sheetViews>
  <sheetFormatPr defaultColWidth="9" defaultRowHeight="21" x14ac:dyDescent="0.35"/>
  <cols>
    <col min="1" max="1" width="5" style="22" customWidth="1"/>
    <col min="2" max="2" width="18" style="22" customWidth="1"/>
    <col min="3" max="11" width="7.375" style="22" customWidth="1"/>
    <col min="12" max="16384" width="9" style="22"/>
  </cols>
  <sheetData>
    <row r="1" spans="1:14" ht="23.25" x14ac:dyDescent="0.35">
      <c r="A1" s="21" t="s">
        <v>223</v>
      </c>
    </row>
    <row r="3" spans="1:14" x14ac:dyDescent="0.35">
      <c r="A3" s="22" t="s">
        <v>282</v>
      </c>
    </row>
    <row r="4" spans="1:14" x14ac:dyDescent="0.35">
      <c r="B4" s="22" t="s">
        <v>283</v>
      </c>
    </row>
    <row r="5" spans="1:14" ht="22.5" customHeight="1" x14ac:dyDescent="0.35">
      <c r="A5" s="390" t="s">
        <v>18</v>
      </c>
      <c r="B5" s="389" t="s">
        <v>19</v>
      </c>
      <c r="C5" s="391" t="s">
        <v>110</v>
      </c>
      <c r="D5" s="391"/>
      <c r="E5" s="391"/>
      <c r="F5" s="391" t="s">
        <v>110</v>
      </c>
      <c r="G5" s="391"/>
      <c r="H5" s="391"/>
      <c r="I5" s="389" t="s">
        <v>219</v>
      </c>
      <c r="J5" s="389"/>
      <c r="K5" s="389"/>
      <c r="N5" s="24"/>
    </row>
    <row r="6" spans="1:14" ht="22.5" customHeight="1" x14ac:dyDescent="0.35">
      <c r="A6" s="390"/>
      <c r="B6" s="389"/>
      <c r="C6" s="391" t="s">
        <v>216</v>
      </c>
      <c r="D6" s="391"/>
      <c r="E6" s="391"/>
      <c r="F6" s="391" t="s">
        <v>217</v>
      </c>
      <c r="G6" s="391"/>
      <c r="H6" s="391"/>
      <c r="I6" s="389"/>
      <c r="J6" s="389"/>
      <c r="K6" s="389"/>
    </row>
    <row r="7" spans="1:14" x14ac:dyDescent="0.35">
      <c r="A7" s="390"/>
      <c r="B7" s="389"/>
      <c r="C7" s="250">
        <v>2561</v>
      </c>
      <c r="D7" s="250">
        <v>2562</v>
      </c>
      <c r="E7" s="250" t="s">
        <v>20</v>
      </c>
      <c r="F7" s="250">
        <v>2561</v>
      </c>
      <c r="G7" s="250">
        <v>2562</v>
      </c>
      <c r="H7" s="250" t="s">
        <v>20</v>
      </c>
      <c r="I7" s="250">
        <v>2561</v>
      </c>
      <c r="J7" s="250">
        <v>2562</v>
      </c>
      <c r="K7" s="250" t="s">
        <v>20</v>
      </c>
    </row>
    <row r="8" spans="1:14" x14ac:dyDescent="0.35">
      <c r="A8" s="251">
        <v>1</v>
      </c>
      <c r="B8" s="252" t="s">
        <v>84</v>
      </c>
      <c r="C8" s="253">
        <v>81.41</v>
      </c>
      <c r="D8" s="253">
        <v>75.150000000000006</v>
      </c>
      <c r="E8" s="254">
        <f>D8-C8</f>
        <v>-6.2599999999999909</v>
      </c>
      <c r="F8" s="253">
        <v>84</v>
      </c>
      <c r="G8" s="253">
        <v>79</v>
      </c>
      <c r="H8" s="254">
        <f t="shared" ref="H8" si="0">G8-F8</f>
        <v>-5</v>
      </c>
      <c r="I8" s="262">
        <v>82.7</v>
      </c>
      <c r="J8" s="253">
        <v>77.069999999999993</v>
      </c>
      <c r="K8" s="255">
        <f t="shared" ref="K8" si="1">J8-I8</f>
        <v>-5.6300000000000097</v>
      </c>
    </row>
    <row r="9" spans="1:14" x14ac:dyDescent="0.35">
      <c r="A9" s="33">
        <v>2</v>
      </c>
      <c r="B9" s="256" t="s">
        <v>121</v>
      </c>
      <c r="C9" s="3">
        <v>69.739999999999995</v>
      </c>
      <c r="D9" s="3">
        <v>70.83</v>
      </c>
      <c r="E9" s="254">
        <f>D9-C9</f>
        <v>1.0900000000000034</v>
      </c>
      <c r="F9" s="3">
        <v>75.02</v>
      </c>
      <c r="G9" s="3">
        <v>75.67</v>
      </c>
      <c r="H9" s="254">
        <f>G9-F9</f>
        <v>0.65000000000000568</v>
      </c>
      <c r="I9" s="262">
        <v>72.38</v>
      </c>
      <c r="J9" s="3">
        <v>73.25</v>
      </c>
      <c r="K9" s="255">
        <f>J9-I9</f>
        <v>0.87000000000000455</v>
      </c>
    </row>
    <row r="10" spans="1:14" x14ac:dyDescent="0.35">
      <c r="A10" s="33">
        <v>3</v>
      </c>
      <c r="B10" s="257" t="s">
        <v>21</v>
      </c>
      <c r="C10" s="2">
        <v>66.13</v>
      </c>
      <c r="D10" s="2">
        <v>68.5</v>
      </c>
      <c r="E10" s="254">
        <f>D10-C10</f>
        <v>2.3700000000000045</v>
      </c>
      <c r="F10" s="2">
        <v>71.239999999999995</v>
      </c>
      <c r="G10" s="2">
        <v>72.81</v>
      </c>
      <c r="H10" s="254">
        <f>G10-F10</f>
        <v>1.5700000000000074</v>
      </c>
      <c r="I10" s="262">
        <v>68.69</v>
      </c>
      <c r="J10" s="2">
        <v>70.66</v>
      </c>
      <c r="K10" s="255">
        <f>J10-I10</f>
        <v>1.9699999999999989</v>
      </c>
    </row>
    <row r="12" spans="1:14" x14ac:dyDescent="0.35">
      <c r="B12" s="22" t="s">
        <v>284</v>
      </c>
    </row>
    <row r="13" spans="1:14" ht="21" customHeight="1" x14ac:dyDescent="0.35">
      <c r="A13" s="383" t="s">
        <v>18</v>
      </c>
      <c r="B13" s="384" t="s">
        <v>218</v>
      </c>
      <c r="C13" s="385" t="s">
        <v>179</v>
      </c>
      <c r="D13" s="386"/>
      <c r="E13" s="386"/>
      <c r="F13" s="386"/>
      <c r="G13" s="387" t="s">
        <v>285</v>
      </c>
      <c r="H13" s="388"/>
      <c r="I13" s="388"/>
      <c r="J13" s="388"/>
      <c r="K13" s="29"/>
    </row>
    <row r="14" spans="1:14" x14ac:dyDescent="0.35">
      <c r="A14" s="383"/>
      <c r="B14" s="384"/>
      <c r="C14" s="258" t="s">
        <v>79</v>
      </c>
      <c r="D14" s="258" t="s">
        <v>70</v>
      </c>
      <c r="E14" s="258" t="s">
        <v>78</v>
      </c>
      <c r="F14" s="258" t="s">
        <v>77</v>
      </c>
      <c r="G14" s="259" t="s">
        <v>79</v>
      </c>
      <c r="H14" s="259" t="s">
        <v>70</v>
      </c>
      <c r="I14" s="259" t="s">
        <v>78</v>
      </c>
      <c r="J14" s="259" t="s">
        <v>77</v>
      </c>
      <c r="K14" s="30"/>
    </row>
    <row r="15" spans="1:14" x14ac:dyDescent="0.35">
      <c r="A15" s="251">
        <v>1</v>
      </c>
      <c r="B15" s="252" t="s">
        <v>216</v>
      </c>
      <c r="C15" s="1">
        <v>66.66</v>
      </c>
      <c r="D15" s="28">
        <v>33.33</v>
      </c>
      <c r="E15" s="1">
        <v>0</v>
      </c>
      <c r="F15" s="1">
        <v>0</v>
      </c>
      <c r="G15" s="1">
        <v>50</v>
      </c>
      <c r="H15" s="28">
        <v>18.75</v>
      </c>
      <c r="I15" s="1">
        <v>25</v>
      </c>
      <c r="J15" s="1">
        <v>6.25</v>
      </c>
      <c r="K15" s="31"/>
    </row>
    <row r="16" spans="1:14" x14ac:dyDescent="0.35">
      <c r="A16" s="33">
        <v>2</v>
      </c>
      <c r="B16" s="256" t="s">
        <v>217</v>
      </c>
      <c r="C16" s="1">
        <v>79.16</v>
      </c>
      <c r="D16" s="28">
        <v>20.83</v>
      </c>
      <c r="E16" s="1">
        <v>0</v>
      </c>
      <c r="F16" s="1">
        <v>0</v>
      </c>
      <c r="G16" s="1">
        <v>62.5</v>
      </c>
      <c r="H16" s="28">
        <v>12.5</v>
      </c>
      <c r="I16" s="1">
        <v>25</v>
      </c>
      <c r="J16" s="1">
        <v>0</v>
      </c>
      <c r="K16" s="31"/>
    </row>
    <row r="17" spans="1:11" x14ac:dyDescent="0.35">
      <c r="A17" s="260"/>
      <c r="B17" s="261" t="s">
        <v>219</v>
      </c>
      <c r="C17" s="1">
        <v>75</v>
      </c>
      <c r="D17" s="28">
        <v>25</v>
      </c>
      <c r="E17" s="1">
        <v>0</v>
      </c>
      <c r="F17" s="1">
        <v>0</v>
      </c>
      <c r="G17" s="1">
        <v>50</v>
      </c>
      <c r="H17" s="28">
        <v>18.75</v>
      </c>
      <c r="I17" s="1">
        <v>31.25</v>
      </c>
      <c r="J17" s="1">
        <v>0</v>
      </c>
      <c r="K17" s="31"/>
    </row>
  </sheetData>
  <sheetProtection formatColumns="0" formatRows="0"/>
  <mergeCells count="11">
    <mergeCell ref="A13:A14"/>
    <mergeCell ref="B13:B14"/>
    <mergeCell ref="C13:F13"/>
    <mergeCell ref="G13:J13"/>
    <mergeCell ref="I5:K6"/>
    <mergeCell ref="A5:A7"/>
    <mergeCell ref="B5:B7"/>
    <mergeCell ref="C5:E5"/>
    <mergeCell ref="F5:H5"/>
    <mergeCell ref="C6:E6"/>
    <mergeCell ref="F6:H6"/>
  </mergeCells>
  <conditionalFormatting sqref="E9:E10">
    <cfRule type="cellIs" dxfId="145" priority="81" operator="greaterThan">
      <formula>0</formula>
    </cfRule>
    <cfRule type="cellIs" dxfId="144" priority="82" operator="lessThan">
      <formula>0</formula>
    </cfRule>
    <cfRule type="cellIs" dxfId="143" priority="83" operator="greaterThan">
      <formula>0</formula>
    </cfRule>
    <cfRule type="cellIs" dxfId="142" priority="84" operator="greaterThan">
      <formula>0</formula>
    </cfRule>
    <cfRule type="cellIs" dxfId="141" priority="85" operator="greaterThan">
      <formula>4.92</formula>
    </cfRule>
    <cfRule type="cellIs" dxfId="140" priority="86" operator="greaterThan">
      <formula>0</formula>
    </cfRule>
  </conditionalFormatting>
  <conditionalFormatting sqref="H9:H10">
    <cfRule type="cellIs" dxfId="139" priority="75" operator="greaterThan">
      <formula>0</formula>
    </cfRule>
    <cfRule type="cellIs" dxfId="138" priority="76" operator="lessThan">
      <formula>0</formula>
    </cfRule>
    <cfRule type="cellIs" dxfId="137" priority="77" operator="greaterThan">
      <formula>0</formula>
    </cfRule>
    <cfRule type="cellIs" dxfId="136" priority="78" operator="greaterThan">
      <formula>0</formula>
    </cfRule>
    <cfRule type="cellIs" dxfId="135" priority="79" operator="greaterThan">
      <formula>4.92</formula>
    </cfRule>
    <cfRule type="cellIs" dxfId="134" priority="80" operator="greaterThan">
      <formula>0</formula>
    </cfRule>
  </conditionalFormatting>
  <conditionalFormatting sqref="E8">
    <cfRule type="cellIs" dxfId="133" priority="57" operator="greaterThan">
      <formula>0</formula>
    </cfRule>
    <cfRule type="cellIs" dxfId="132" priority="58" operator="lessThan">
      <formula>0</formula>
    </cfRule>
    <cfRule type="cellIs" dxfId="131" priority="59" operator="greaterThan">
      <formula>0</formula>
    </cfRule>
    <cfRule type="cellIs" dxfId="130" priority="60" operator="greaterThan">
      <formula>0</formula>
    </cfRule>
    <cfRule type="cellIs" dxfId="129" priority="61" operator="greaterThan">
      <formula>4.92</formula>
    </cfRule>
    <cfRule type="cellIs" dxfId="128" priority="62" operator="greaterThan">
      <formula>0</formula>
    </cfRule>
  </conditionalFormatting>
  <conditionalFormatting sqref="H8">
    <cfRule type="cellIs" dxfId="127" priority="51" operator="greaterThan">
      <formula>0</formula>
    </cfRule>
    <cfRule type="cellIs" dxfId="126" priority="52" operator="lessThan">
      <formula>0</formula>
    </cfRule>
    <cfRule type="cellIs" dxfId="125" priority="53" operator="greaterThan">
      <formula>0</formula>
    </cfRule>
    <cfRule type="cellIs" dxfId="124" priority="54" operator="greaterThan">
      <formula>0</formula>
    </cfRule>
    <cfRule type="cellIs" dxfId="123" priority="55" operator="greaterThan">
      <formula>4.92</formula>
    </cfRule>
    <cfRule type="cellIs" dxfId="122" priority="56" operator="greaterThan">
      <formula>0</formula>
    </cfRule>
  </conditionalFormatting>
  <conditionalFormatting sqref="K16:K17">
    <cfRule type="cellIs" dxfId="121" priority="33" operator="greaterThan">
      <formula>0</formula>
    </cfRule>
    <cfRule type="cellIs" dxfId="120" priority="34" operator="lessThan">
      <formula>0</formula>
    </cfRule>
    <cfRule type="cellIs" dxfId="119" priority="35" operator="greaterThan">
      <formula>0</formula>
    </cfRule>
    <cfRule type="cellIs" dxfId="118" priority="36" operator="greaterThan">
      <formula>0</formula>
    </cfRule>
    <cfRule type="cellIs" dxfId="117" priority="37" operator="greaterThan">
      <formula>4.92</formula>
    </cfRule>
    <cfRule type="cellIs" dxfId="116" priority="38" operator="greaterThan">
      <formula>0</formula>
    </cfRule>
  </conditionalFormatting>
  <conditionalFormatting sqref="K15">
    <cfRule type="cellIs" dxfId="115" priority="21" operator="greaterThan">
      <formula>0</formula>
    </cfRule>
    <cfRule type="cellIs" dxfId="114" priority="22" operator="lessThan">
      <formula>0</formula>
    </cfRule>
    <cfRule type="cellIs" dxfId="113" priority="23" operator="greaterThan">
      <formula>0</formula>
    </cfRule>
    <cfRule type="cellIs" dxfId="112" priority="24" operator="greaterThan">
      <formula>0</formula>
    </cfRule>
    <cfRule type="cellIs" dxfId="111" priority="25" operator="greaterThan">
      <formula>4.92</formula>
    </cfRule>
    <cfRule type="cellIs" dxfId="110" priority="26" operator="greaterThan">
      <formula>0</formula>
    </cfRule>
  </conditionalFormatting>
  <conditionalFormatting sqref="K9:K10">
    <cfRule type="cellIs" dxfId="109" priority="9" operator="greaterThan">
      <formula>0</formula>
    </cfRule>
    <cfRule type="cellIs" dxfId="108" priority="10" operator="lessThan">
      <formula>0</formula>
    </cfRule>
    <cfRule type="cellIs" dxfId="107" priority="11" operator="greaterThan">
      <formula>0</formula>
    </cfRule>
    <cfRule type="cellIs" dxfId="106" priority="12" operator="greaterThan">
      <formula>0</formula>
    </cfRule>
    <cfRule type="cellIs" dxfId="105" priority="13" operator="greaterThan">
      <formula>4.92</formula>
    </cfRule>
    <cfRule type="cellIs" dxfId="104" priority="14" operator="greaterThan">
      <formula>0</formula>
    </cfRule>
  </conditionalFormatting>
  <conditionalFormatting sqref="K8">
    <cfRule type="cellIs" dxfId="103" priority="3" operator="greaterThan">
      <formula>0</formula>
    </cfRule>
    <cfRule type="cellIs" dxfId="102" priority="4" operator="lessThan">
      <formula>0</formula>
    </cfRule>
    <cfRule type="cellIs" dxfId="101" priority="5" operator="greaterThan">
      <formula>0</formula>
    </cfRule>
    <cfRule type="cellIs" dxfId="100" priority="6" operator="greaterThan">
      <formula>0</formula>
    </cfRule>
    <cfRule type="cellIs" dxfId="99" priority="7" operator="greaterThan">
      <formula>4.92</formula>
    </cfRule>
    <cfRule type="cellIs" dxfId="98" priority="8" operator="greaterThan">
      <formula>0</formula>
    </cfRule>
  </conditionalFormatting>
  <conditionalFormatting sqref="K8:K10">
    <cfRule type="cellIs" dxfId="97" priority="1" operator="lessThan">
      <formula>0</formula>
    </cfRule>
    <cfRule type="cellIs" dxfId="96" priority="2" operator="greaterThan">
      <formula>0</formula>
    </cfRule>
  </conditionalFormatting>
  <pageMargins left="0.7" right="0.7" top="0.75" bottom="0.75" header="0.3" footer="0.3"/>
  <pageSetup paperSize="9" orientation="landscape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8"/>
  <sheetViews>
    <sheetView topLeftCell="E1" zoomScaleNormal="100" workbookViewId="0">
      <selection activeCell="J11" sqref="J11"/>
    </sheetView>
  </sheetViews>
  <sheetFormatPr defaultColWidth="9" defaultRowHeight="21" x14ac:dyDescent="0.35"/>
  <cols>
    <col min="1" max="1" width="5" style="22" customWidth="1"/>
    <col min="2" max="2" width="18" style="22" customWidth="1"/>
    <col min="3" max="14" width="7.375" style="22" customWidth="1"/>
    <col min="15" max="16384" width="9" style="22"/>
  </cols>
  <sheetData>
    <row r="1" spans="1:14" ht="23.25" x14ac:dyDescent="0.35">
      <c r="A1" s="21" t="s">
        <v>220</v>
      </c>
    </row>
    <row r="3" spans="1:14" x14ac:dyDescent="0.35">
      <c r="A3" s="22" t="s">
        <v>286</v>
      </c>
    </row>
    <row r="4" spans="1:14" x14ac:dyDescent="0.35">
      <c r="B4" s="22" t="s">
        <v>283</v>
      </c>
    </row>
    <row r="5" spans="1:14" ht="22.5" customHeight="1" x14ac:dyDescent="0.35">
      <c r="A5" s="390" t="s">
        <v>18</v>
      </c>
      <c r="B5" s="389" t="s">
        <v>19</v>
      </c>
      <c r="C5" s="391" t="s">
        <v>110</v>
      </c>
      <c r="D5" s="391"/>
      <c r="E5" s="391"/>
      <c r="F5" s="391" t="s">
        <v>110</v>
      </c>
      <c r="G5" s="391"/>
      <c r="H5" s="391"/>
      <c r="I5" s="391" t="s">
        <v>110</v>
      </c>
      <c r="J5" s="391"/>
      <c r="K5" s="391"/>
      <c r="L5" s="389" t="s">
        <v>105</v>
      </c>
      <c r="M5" s="389"/>
      <c r="N5" s="389"/>
    </row>
    <row r="6" spans="1:14" ht="22.5" customHeight="1" x14ac:dyDescent="0.35">
      <c r="A6" s="390"/>
      <c r="B6" s="389"/>
      <c r="C6" s="391" t="s">
        <v>111</v>
      </c>
      <c r="D6" s="391"/>
      <c r="E6" s="391"/>
      <c r="F6" s="391" t="s">
        <v>16</v>
      </c>
      <c r="G6" s="391"/>
      <c r="H6" s="391"/>
      <c r="I6" s="391" t="s">
        <v>17</v>
      </c>
      <c r="J6" s="391"/>
      <c r="K6" s="391"/>
      <c r="L6" s="389"/>
      <c r="M6" s="389"/>
      <c r="N6" s="389"/>
    </row>
    <row r="7" spans="1:14" x14ac:dyDescent="0.35">
      <c r="A7" s="390"/>
      <c r="B7" s="389"/>
      <c r="C7" s="250">
        <v>2561</v>
      </c>
      <c r="D7" s="250">
        <v>2562</v>
      </c>
      <c r="E7" s="250" t="s">
        <v>20</v>
      </c>
      <c r="F7" s="250">
        <v>2561</v>
      </c>
      <c r="G7" s="250">
        <v>2562</v>
      </c>
      <c r="H7" s="250" t="s">
        <v>20</v>
      </c>
      <c r="I7" s="250">
        <v>2561</v>
      </c>
      <c r="J7" s="250">
        <v>2562</v>
      </c>
      <c r="K7" s="250" t="s">
        <v>20</v>
      </c>
      <c r="L7" s="250">
        <v>2561</v>
      </c>
      <c r="M7" s="250">
        <v>2562</v>
      </c>
      <c r="N7" s="250" t="s">
        <v>20</v>
      </c>
    </row>
    <row r="8" spans="1:14" x14ac:dyDescent="0.35">
      <c r="A8" s="251">
        <v>1</v>
      </c>
      <c r="B8" s="252" t="s">
        <v>84</v>
      </c>
      <c r="C8" s="253">
        <v>63.67</v>
      </c>
      <c r="D8" s="253">
        <v>0</v>
      </c>
      <c r="E8" s="254">
        <f t="shared" ref="E8" si="0">D8-C8</f>
        <v>-63.67</v>
      </c>
      <c r="F8" s="253">
        <v>58.36</v>
      </c>
      <c r="G8" s="253">
        <v>0</v>
      </c>
      <c r="H8" s="254">
        <f t="shared" ref="H8" si="1">G8-F8</f>
        <v>-58.36</v>
      </c>
      <c r="I8" s="253">
        <v>59.79</v>
      </c>
      <c r="J8" s="253">
        <v>0</v>
      </c>
      <c r="K8" s="254">
        <f t="shared" ref="K8" si="2">J8-I8</f>
        <v>-59.79</v>
      </c>
      <c r="L8" s="263">
        <f>SUM(C8,F8,I8)/3</f>
        <v>60.606666666666662</v>
      </c>
      <c r="M8" s="63">
        <f t="shared" ref="M8:M9" si="3">SUM(D8,G8,J8)/3</f>
        <v>0</v>
      </c>
      <c r="N8" s="254">
        <f t="shared" ref="N8" si="4">M8-L8</f>
        <v>-60.606666666666662</v>
      </c>
    </row>
    <row r="9" spans="1:14" x14ac:dyDescent="0.35">
      <c r="A9" s="33">
        <v>2</v>
      </c>
      <c r="B9" s="256" t="s">
        <v>121</v>
      </c>
      <c r="C9" s="3">
        <v>57.06</v>
      </c>
      <c r="D9" s="3">
        <v>0</v>
      </c>
      <c r="E9" s="254">
        <f>D9-C9</f>
        <v>-57.06</v>
      </c>
      <c r="F9" s="3">
        <v>52.79</v>
      </c>
      <c r="G9" s="3">
        <v>0</v>
      </c>
      <c r="H9" s="254">
        <f>G9-F9</f>
        <v>-52.79</v>
      </c>
      <c r="I9" s="3">
        <v>51.27</v>
      </c>
      <c r="J9" s="3">
        <v>0</v>
      </c>
      <c r="K9" s="254">
        <f>J9-I9</f>
        <v>-51.27</v>
      </c>
      <c r="L9" s="263">
        <f>SUM(C9,F9,I9)/3</f>
        <v>53.706666666666671</v>
      </c>
      <c r="M9" s="63">
        <f t="shared" si="3"/>
        <v>0</v>
      </c>
      <c r="N9" s="254">
        <f>M9-L9</f>
        <v>-53.706666666666671</v>
      </c>
    </row>
    <row r="10" spans="1:14" x14ac:dyDescent="0.35">
      <c r="A10" s="33">
        <v>3</v>
      </c>
      <c r="B10" s="257" t="s">
        <v>21</v>
      </c>
      <c r="C10" s="2">
        <v>53.18</v>
      </c>
      <c r="D10" s="2">
        <v>0</v>
      </c>
      <c r="E10" s="254">
        <f>D10-C10</f>
        <v>-53.18</v>
      </c>
      <c r="F10" s="2">
        <v>47.19</v>
      </c>
      <c r="G10" s="2">
        <v>0</v>
      </c>
      <c r="H10" s="254">
        <f>G10-F10</f>
        <v>-47.19</v>
      </c>
      <c r="I10" s="2">
        <v>48.07</v>
      </c>
      <c r="J10" s="2">
        <v>0</v>
      </c>
      <c r="K10" s="254">
        <f>J10-I10</f>
        <v>-48.07</v>
      </c>
      <c r="L10" s="263">
        <f>SUM(C10,F10,I10)/3</f>
        <v>49.48</v>
      </c>
      <c r="M10" s="63">
        <f>SUM(D10,G10,J10)/3</f>
        <v>0</v>
      </c>
      <c r="N10" s="254">
        <f>M10-L10</f>
        <v>-49.48</v>
      </c>
    </row>
    <row r="11" spans="1:14" x14ac:dyDescent="0.35">
      <c r="D11" s="22" t="s">
        <v>315</v>
      </c>
    </row>
    <row r="12" spans="1:14" x14ac:dyDescent="0.35">
      <c r="B12" s="22" t="s">
        <v>284</v>
      </c>
    </row>
    <row r="13" spans="1:14" ht="21" customHeight="1" x14ac:dyDescent="0.35">
      <c r="A13" s="383" t="s">
        <v>18</v>
      </c>
      <c r="B13" s="384" t="s">
        <v>106</v>
      </c>
      <c r="C13" s="385" t="s">
        <v>179</v>
      </c>
      <c r="D13" s="386"/>
      <c r="E13" s="386"/>
      <c r="F13" s="386"/>
      <c r="G13" s="387" t="s">
        <v>285</v>
      </c>
      <c r="H13" s="388"/>
      <c r="I13" s="388"/>
      <c r="J13" s="388"/>
      <c r="K13" s="29"/>
      <c r="L13" s="392"/>
      <c r="M13" s="392"/>
      <c r="N13" s="392"/>
    </row>
    <row r="14" spans="1:14" x14ac:dyDescent="0.35">
      <c r="A14" s="383"/>
      <c r="B14" s="384"/>
      <c r="C14" s="258" t="s">
        <v>79</v>
      </c>
      <c r="D14" s="258" t="s">
        <v>70</v>
      </c>
      <c r="E14" s="258" t="s">
        <v>78</v>
      </c>
      <c r="F14" s="258" t="s">
        <v>77</v>
      </c>
      <c r="G14" s="259" t="s">
        <v>79</v>
      </c>
      <c r="H14" s="259" t="s">
        <v>70</v>
      </c>
      <c r="I14" s="259" t="s">
        <v>78</v>
      </c>
      <c r="J14" s="259" t="s">
        <v>77</v>
      </c>
      <c r="K14" s="30"/>
      <c r="L14" s="30"/>
      <c r="M14" s="30"/>
      <c r="N14" s="30"/>
    </row>
    <row r="15" spans="1:14" x14ac:dyDescent="0.35">
      <c r="A15" s="251">
        <v>1</v>
      </c>
      <c r="B15" s="252" t="s">
        <v>15</v>
      </c>
      <c r="C15" s="1">
        <v>20</v>
      </c>
      <c r="D15" s="28">
        <v>40</v>
      </c>
      <c r="E15" s="1">
        <v>33.33</v>
      </c>
      <c r="F15" s="1">
        <v>6.66</v>
      </c>
      <c r="G15" s="1"/>
      <c r="H15" s="1"/>
      <c r="I15" s="1"/>
      <c r="J15" s="28"/>
      <c r="K15" s="31"/>
      <c r="L15" s="31"/>
      <c r="M15" s="32"/>
      <c r="N15" s="31"/>
    </row>
    <row r="16" spans="1:14" x14ac:dyDescent="0.35">
      <c r="A16" s="33">
        <v>2</v>
      </c>
      <c r="B16" s="256" t="s">
        <v>16</v>
      </c>
      <c r="C16" s="1">
        <v>26.66</v>
      </c>
      <c r="D16" s="28">
        <v>20</v>
      </c>
      <c r="E16" s="1">
        <v>40</v>
      </c>
      <c r="F16" s="1">
        <v>13.33</v>
      </c>
      <c r="G16" s="1"/>
      <c r="H16" s="1"/>
      <c r="I16" s="1"/>
      <c r="J16" s="28"/>
      <c r="K16" s="31"/>
      <c r="L16" s="31"/>
      <c r="M16" s="32"/>
      <c r="N16" s="31"/>
    </row>
    <row r="17" spans="1:14" x14ac:dyDescent="0.35">
      <c r="A17" s="33">
        <v>3</v>
      </c>
      <c r="B17" s="256" t="s">
        <v>17</v>
      </c>
      <c r="C17" s="1">
        <v>33.33</v>
      </c>
      <c r="D17" s="28">
        <v>40</v>
      </c>
      <c r="E17" s="1">
        <v>6.66</v>
      </c>
      <c r="F17" s="1">
        <v>20</v>
      </c>
      <c r="G17" s="1"/>
      <c r="H17" s="1"/>
      <c r="I17" s="1"/>
      <c r="J17" s="28"/>
      <c r="K17" s="31"/>
      <c r="L17" s="31"/>
      <c r="M17" s="32"/>
      <c r="N17" s="31"/>
    </row>
    <row r="18" spans="1:14" x14ac:dyDescent="0.35">
      <c r="A18" s="260"/>
      <c r="B18" s="261" t="s">
        <v>221</v>
      </c>
      <c r="C18" s="1">
        <v>26.66</v>
      </c>
      <c r="D18" s="1">
        <v>33.33</v>
      </c>
      <c r="E18" s="28">
        <v>26.66</v>
      </c>
      <c r="F18" s="1">
        <v>13.33</v>
      </c>
      <c r="G18" s="1"/>
      <c r="H18" s="1"/>
      <c r="I18" s="1"/>
      <c r="J18" s="28"/>
      <c r="K18" s="31"/>
      <c r="L18" s="31"/>
      <c r="M18" s="32"/>
      <c r="N18" s="31"/>
    </row>
  </sheetData>
  <sheetProtection formatColumns="0" formatRows="0"/>
  <customSheetViews>
    <customSheetView guid="{6088E1CD-C14E-4ADC-8095-890E4A2CC5BD}" scale="90">
      <selection activeCell="L18" sqref="L18"/>
      <pageMargins left="0.7" right="0.7" top="0.75" bottom="0.75" header="0.3" footer="0.3"/>
    </customSheetView>
  </customSheetViews>
  <mergeCells count="14">
    <mergeCell ref="L13:N13"/>
    <mergeCell ref="C13:F13"/>
    <mergeCell ref="G13:J13"/>
    <mergeCell ref="A5:A7"/>
    <mergeCell ref="A13:A14"/>
    <mergeCell ref="B13:B14"/>
    <mergeCell ref="C5:E5"/>
    <mergeCell ref="F5:H5"/>
    <mergeCell ref="I5:K5"/>
    <mergeCell ref="B5:B7"/>
    <mergeCell ref="C6:E6"/>
    <mergeCell ref="F6:H6"/>
    <mergeCell ref="I6:K6"/>
    <mergeCell ref="L5:N6"/>
  </mergeCells>
  <conditionalFormatting sqref="E9:E10">
    <cfRule type="cellIs" dxfId="95" priority="91" operator="greaterThan">
      <formula>0</formula>
    </cfRule>
    <cfRule type="cellIs" dxfId="94" priority="92" operator="lessThan">
      <formula>0</formula>
    </cfRule>
    <cfRule type="cellIs" dxfId="93" priority="93" operator="greaterThan">
      <formula>0</formula>
    </cfRule>
    <cfRule type="cellIs" dxfId="92" priority="94" operator="greaterThan">
      <formula>0</formula>
    </cfRule>
    <cfRule type="cellIs" dxfId="91" priority="95" operator="greaterThan">
      <formula>4.92</formula>
    </cfRule>
    <cfRule type="cellIs" dxfId="90" priority="96" operator="greaterThan">
      <formula>0</formula>
    </cfRule>
  </conditionalFormatting>
  <conditionalFormatting sqref="H9:H10">
    <cfRule type="cellIs" dxfId="89" priority="85" operator="greaterThan">
      <formula>0</formula>
    </cfRule>
    <cfRule type="cellIs" dxfId="88" priority="86" operator="lessThan">
      <formula>0</formula>
    </cfRule>
    <cfRule type="cellIs" dxfId="87" priority="87" operator="greaterThan">
      <formula>0</formula>
    </cfRule>
    <cfRule type="cellIs" dxfId="86" priority="88" operator="greaterThan">
      <formula>0</formula>
    </cfRule>
    <cfRule type="cellIs" dxfId="85" priority="89" operator="greaterThan">
      <formula>4.92</formula>
    </cfRule>
    <cfRule type="cellIs" dxfId="84" priority="90" operator="greaterThan">
      <formula>0</formula>
    </cfRule>
  </conditionalFormatting>
  <conditionalFormatting sqref="K9:K10">
    <cfRule type="cellIs" dxfId="83" priority="79" operator="greaterThan">
      <formula>0</formula>
    </cfRule>
    <cfRule type="cellIs" dxfId="82" priority="80" operator="lessThan">
      <formula>0</formula>
    </cfRule>
    <cfRule type="cellIs" dxfId="81" priority="81" operator="greaterThan">
      <formula>0</formula>
    </cfRule>
    <cfRule type="cellIs" dxfId="80" priority="82" operator="greaterThan">
      <formula>0</formula>
    </cfRule>
    <cfRule type="cellIs" dxfId="79" priority="83" operator="greaterThan">
      <formula>4.92</formula>
    </cfRule>
    <cfRule type="cellIs" dxfId="78" priority="84" operator="greaterThan">
      <formula>0</formula>
    </cfRule>
  </conditionalFormatting>
  <conditionalFormatting sqref="N9:N10">
    <cfRule type="cellIs" dxfId="77" priority="73" operator="greaterThan">
      <formula>0</formula>
    </cfRule>
    <cfRule type="cellIs" dxfId="76" priority="74" operator="lessThan">
      <formula>0</formula>
    </cfRule>
    <cfRule type="cellIs" dxfId="75" priority="75" operator="greaterThan">
      <formula>0</formula>
    </cfRule>
    <cfRule type="cellIs" dxfId="74" priority="76" operator="greaterThan">
      <formula>0</formula>
    </cfRule>
    <cfRule type="cellIs" dxfId="73" priority="77" operator="greaterThan">
      <formula>4.92</formula>
    </cfRule>
    <cfRule type="cellIs" dxfId="72" priority="78" operator="greaterThan">
      <formula>0</formula>
    </cfRule>
  </conditionalFormatting>
  <conditionalFormatting sqref="E8">
    <cfRule type="cellIs" dxfId="71" priority="67" operator="greaterThan">
      <formula>0</formula>
    </cfRule>
    <cfRule type="cellIs" dxfId="70" priority="68" operator="lessThan">
      <formula>0</formula>
    </cfRule>
    <cfRule type="cellIs" dxfId="69" priority="69" operator="greaterThan">
      <formula>0</formula>
    </cfRule>
    <cfRule type="cellIs" dxfId="68" priority="70" operator="greaterThan">
      <formula>0</formula>
    </cfRule>
    <cfRule type="cellIs" dxfId="67" priority="71" operator="greaterThan">
      <formula>4.92</formula>
    </cfRule>
    <cfRule type="cellIs" dxfId="66" priority="72" operator="greaterThan">
      <formula>0</formula>
    </cfRule>
  </conditionalFormatting>
  <conditionalFormatting sqref="H8">
    <cfRule type="cellIs" dxfId="65" priority="61" operator="greaterThan">
      <formula>0</formula>
    </cfRule>
    <cfRule type="cellIs" dxfId="64" priority="62" operator="lessThan">
      <formula>0</formula>
    </cfRule>
    <cfRule type="cellIs" dxfId="63" priority="63" operator="greaterThan">
      <formula>0</formula>
    </cfRule>
    <cfRule type="cellIs" dxfId="62" priority="64" operator="greaterThan">
      <formula>0</formula>
    </cfRule>
    <cfRule type="cellIs" dxfId="61" priority="65" operator="greaterThan">
      <formula>4.92</formula>
    </cfRule>
    <cfRule type="cellIs" dxfId="60" priority="66" operator="greaterThan">
      <formula>0</formula>
    </cfRule>
  </conditionalFormatting>
  <conditionalFormatting sqref="K8">
    <cfRule type="cellIs" dxfId="59" priority="55" operator="greaterThan">
      <formula>0</formula>
    </cfRule>
    <cfRule type="cellIs" dxfId="58" priority="56" operator="lessThan">
      <formula>0</formula>
    </cfRule>
    <cfRule type="cellIs" dxfId="57" priority="57" operator="greaterThan">
      <formula>0</formula>
    </cfRule>
    <cfRule type="cellIs" dxfId="56" priority="58" operator="greaterThan">
      <formula>0</formula>
    </cfRule>
    <cfRule type="cellIs" dxfId="55" priority="59" operator="greaterThan">
      <formula>4.92</formula>
    </cfRule>
    <cfRule type="cellIs" dxfId="54" priority="60" operator="greaterThan">
      <formula>0</formula>
    </cfRule>
  </conditionalFormatting>
  <conditionalFormatting sqref="N8">
    <cfRule type="cellIs" dxfId="53" priority="49" operator="greaterThan">
      <formula>0</formula>
    </cfRule>
    <cfRule type="cellIs" dxfId="52" priority="50" operator="lessThan">
      <formula>0</formula>
    </cfRule>
    <cfRule type="cellIs" dxfId="51" priority="51" operator="greaterThan">
      <formula>0</formula>
    </cfRule>
    <cfRule type="cellIs" dxfId="50" priority="52" operator="greaterThan">
      <formula>0</formula>
    </cfRule>
    <cfRule type="cellIs" dxfId="49" priority="53" operator="greaterThan">
      <formula>4.92</formula>
    </cfRule>
    <cfRule type="cellIs" dxfId="48" priority="54" operator="greaterThan">
      <formula>0</formula>
    </cfRule>
  </conditionalFormatting>
  <conditionalFormatting sqref="K16:K18">
    <cfRule type="cellIs" dxfId="47" priority="31" operator="greaterThan">
      <formula>0</formula>
    </cfRule>
    <cfRule type="cellIs" dxfId="46" priority="32" operator="lessThan">
      <formula>0</formula>
    </cfRule>
    <cfRule type="cellIs" dxfId="45" priority="33" operator="greaterThan">
      <formula>0</formula>
    </cfRule>
    <cfRule type="cellIs" dxfId="44" priority="34" operator="greaterThan">
      <formula>0</formula>
    </cfRule>
    <cfRule type="cellIs" dxfId="43" priority="35" operator="greaterThan">
      <formula>4.92</formula>
    </cfRule>
    <cfRule type="cellIs" dxfId="42" priority="36" operator="greaterThan">
      <formula>0</formula>
    </cfRule>
  </conditionalFormatting>
  <conditionalFormatting sqref="N16:N18">
    <cfRule type="cellIs" dxfId="41" priority="25" operator="greaterThan">
      <formula>0</formula>
    </cfRule>
    <cfRule type="cellIs" dxfId="40" priority="26" operator="lessThan">
      <formula>0</formula>
    </cfRule>
    <cfRule type="cellIs" dxfId="39" priority="27" operator="greaterThan">
      <formula>0</formula>
    </cfRule>
    <cfRule type="cellIs" dxfId="38" priority="28" operator="greaterThan">
      <formula>0</formula>
    </cfRule>
    <cfRule type="cellIs" dxfId="37" priority="29" operator="greaterThan">
      <formula>4.92</formula>
    </cfRule>
    <cfRule type="cellIs" dxfId="36" priority="30" operator="greaterThan">
      <formula>0</formula>
    </cfRule>
  </conditionalFormatting>
  <conditionalFormatting sqref="K15">
    <cfRule type="cellIs" dxfId="35" priority="7" operator="greaterThan">
      <formula>0</formula>
    </cfRule>
    <cfRule type="cellIs" dxfId="34" priority="8" operator="lessThan">
      <formula>0</formula>
    </cfRule>
    <cfRule type="cellIs" dxfId="33" priority="9" operator="greaterThan">
      <formula>0</formula>
    </cfRule>
    <cfRule type="cellIs" dxfId="32" priority="10" operator="greaterThan">
      <formula>0</formula>
    </cfRule>
    <cfRule type="cellIs" dxfId="31" priority="11" operator="greaterThan">
      <formula>4.92</formula>
    </cfRule>
    <cfRule type="cellIs" dxfId="30" priority="12" operator="greaterThan">
      <formula>0</formula>
    </cfRule>
  </conditionalFormatting>
  <conditionalFormatting sqref="N15">
    <cfRule type="cellIs" dxfId="29" priority="1" operator="greaterThan">
      <formula>0</formula>
    </cfRule>
    <cfRule type="cellIs" dxfId="28" priority="2" operator="lessThan">
      <formula>0</formula>
    </cfRule>
    <cfRule type="cellIs" dxfId="27" priority="3" operator="greaterThan">
      <formula>0</formula>
    </cfRule>
    <cfRule type="cellIs" dxfId="26" priority="4" operator="greaterThan">
      <formula>0</formula>
    </cfRule>
    <cfRule type="cellIs" dxfId="25" priority="5" operator="greaterThan">
      <formula>4.92</formula>
    </cfRule>
    <cfRule type="cellIs" dxfId="24" priority="6" operator="greaterThan">
      <formula>0</formula>
    </cfRule>
  </conditionalFormatting>
  <pageMargins left="0.7" right="0.7" top="0.75" bottom="0.75" header="0.3" footer="0.3"/>
  <pageSetup paperSize="9" orientation="landscape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45"/>
  <sheetViews>
    <sheetView topLeftCell="A11" zoomScale="89" zoomScaleNormal="89" zoomScaleSheetLayoutView="100" workbookViewId="0">
      <selection activeCell="D21" sqref="D21"/>
    </sheetView>
  </sheetViews>
  <sheetFormatPr defaultColWidth="9" defaultRowHeight="14.25" x14ac:dyDescent="0.2"/>
  <cols>
    <col min="1" max="1" width="68.875" style="264" customWidth="1"/>
    <col min="2" max="2" width="13.375" style="264" customWidth="1"/>
    <col min="3" max="3" width="14.375" style="264" customWidth="1"/>
    <col min="4" max="16384" width="9" style="264"/>
  </cols>
  <sheetData>
    <row r="1" spans="1:10" ht="23.25" x14ac:dyDescent="0.35">
      <c r="A1" s="21" t="s">
        <v>288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0.5" customHeight="1" x14ac:dyDescent="0.25">
      <c r="A2" s="81"/>
      <c r="B2" s="44"/>
      <c r="C2" s="44"/>
      <c r="D2" s="44"/>
      <c r="E2" s="44"/>
      <c r="F2" s="44"/>
      <c r="G2" s="44"/>
      <c r="H2" s="44"/>
      <c r="I2" s="44"/>
      <c r="J2" s="44"/>
    </row>
    <row r="3" spans="1:10" ht="21" x14ac:dyDescent="0.2">
      <c r="A3" s="393" t="s">
        <v>160</v>
      </c>
      <c r="B3" s="395" t="s">
        <v>290</v>
      </c>
      <c r="C3" s="395"/>
      <c r="D3" s="44"/>
      <c r="E3" s="44"/>
      <c r="F3" s="44"/>
      <c r="G3" s="44"/>
      <c r="H3" s="44"/>
      <c r="I3" s="44"/>
      <c r="J3" s="44"/>
    </row>
    <row r="4" spans="1:10" ht="21" x14ac:dyDescent="0.35">
      <c r="A4" s="394"/>
      <c r="B4" s="177" t="s">
        <v>19</v>
      </c>
      <c r="C4" s="177" t="s">
        <v>120</v>
      </c>
      <c r="D4" s="44"/>
      <c r="E4" s="44"/>
      <c r="F4" s="44"/>
      <c r="G4" s="44"/>
      <c r="H4" s="44"/>
      <c r="I4" s="44"/>
      <c r="J4" s="44"/>
    </row>
    <row r="5" spans="1:10" ht="27.75" customHeight="1" x14ac:dyDescent="0.2">
      <c r="A5" s="223" t="s">
        <v>200</v>
      </c>
      <c r="B5" s="265">
        <f>MODE(B6:B9)</f>
        <v>4</v>
      </c>
      <c r="C5" s="221" t="str">
        <f>IF(B5=5,"ยอดเยี่ยม",IF(B5=4,"ดีเลิศ",IF(B5=3,"ดี",IF(B5=2,"ปานกลาง",IF(B5=1,"กำลังพัฒนา")))))</f>
        <v>ดีเลิศ</v>
      </c>
      <c r="D5" s="44"/>
      <c r="E5" s="44"/>
      <c r="F5" s="44"/>
      <c r="G5" s="44"/>
      <c r="H5" s="44"/>
      <c r="I5" s="44"/>
      <c r="J5" s="44"/>
    </row>
    <row r="6" spans="1:10" ht="21" x14ac:dyDescent="0.2">
      <c r="A6" s="209" t="s">
        <v>201</v>
      </c>
      <c r="B6" s="80">
        <v>4</v>
      </c>
      <c r="C6" s="83" t="str">
        <f>IF(B6=5,"ยอดเยี่ยม",IF(B6=4,"ดีเลิศ",IF(B6=3,"ดี",IF(B6=2,"ปานกลาง",IF(B6=1,"กำลังพัฒนา")))))</f>
        <v>ดีเลิศ</v>
      </c>
      <c r="D6" s="44"/>
      <c r="E6" s="44"/>
      <c r="F6" s="44"/>
      <c r="G6" s="44"/>
      <c r="H6" s="44"/>
      <c r="I6" s="44"/>
      <c r="J6" s="44"/>
    </row>
    <row r="7" spans="1:10" ht="21" x14ac:dyDescent="0.2">
      <c r="A7" s="209" t="s">
        <v>202</v>
      </c>
      <c r="B7" s="80">
        <v>4</v>
      </c>
      <c r="C7" s="83" t="str">
        <f t="shared" ref="C7:C22" si="0">IF(B7=5,"ยอดเยี่ยม",IF(B7=4,"ดีเลิศ",IF(B7=3,"ดี",IF(B7=2,"ปานกลาง",IF(B7=1,"กำลังพัฒนา")))))</f>
        <v>ดีเลิศ</v>
      </c>
      <c r="D7" s="44"/>
      <c r="E7" s="44"/>
      <c r="F7" s="44"/>
      <c r="G7" s="44"/>
      <c r="H7" s="44"/>
      <c r="I7" s="44"/>
      <c r="J7" s="44"/>
    </row>
    <row r="8" spans="1:10" ht="21" x14ac:dyDescent="0.2">
      <c r="A8" s="209" t="s">
        <v>203</v>
      </c>
      <c r="B8" s="80">
        <v>3</v>
      </c>
      <c r="C8" s="83" t="str">
        <f t="shared" si="0"/>
        <v>ดี</v>
      </c>
      <c r="D8" s="44"/>
      <c r="E8" s="44"/>
      <c r="F8" s="44"/>
      <c r="G8" s="44"/>
      <c r="H8" s="44"/>
      <c r="I8" s="44"/>
      <c r="J8" s="44"/>
    </row>
    <row r="9" spans="1:10" ht="21" x14ac:dyDescent="0.2">
      <c r="A9" s="209" t="s">
        <v>204</v>
      </c>
      <c r="B9" s="80">
        <v>3</v>
      </c>
      <c r="C9" s="83" t="str">
        <f t="shared" si="0"/>
        <v>ดี</v>
      </c>
      <c r="D9" s="44"/>
      <c r="E9" s="44"/>
      <c r="F9" s="44"/>
      <c r="G9" s="44"/>
      <c r="H9" s="44"/>
      <c r="I9" s="44"/>
      <c r="J9" s="44"/>
    </row>
    <row r="10" spans="1:10" ht="24" customHeight="1" x14ac:dyDescent="0.2">
      <c r="A10" s="224" t="s">
        <v>205</v>
      </c>
      <c r="B10" s="265">
        <f>MODE(B11:B16)</f>
        <v>4</v>
      </c>
      <c r="C10" s="221" t="str">
        <f>IF(B10=5,"ยอดเยี่ยม",IF(B10=4,"ดีเลิศ",IF(B10=3,"ดี",IF(B10=2,"ปานกลาง",IF(B10=1,"กำลังพัฒนา")))))</f>
        <v>ดีเลิศ</v>
      </c>
      <c r="D10" s="44"/>
      <c r="E10" s="44"/>
      <c r="F10" s="44"/>
      <c r="G10" s="44"/>
      <c r="H10" s="44"/>
      <c r="I10" s="44"/>
      <c r="J10" s="44"/>
    </row>
    <row r="11" spans="1:10" ht="21" x14ac:dyDescent="0.2">
      <c r="A11" s="209" t="s">
        <v>206</v>
      </c>
      <c r="B11" s="189">
        <v>4</v>
      </c>
      <c r="C11" s="83" t="str">
        <f t="shared" si="0"/>
        <v>ดีเลิศ</v>
      </c>
      <c r="D11" s="44"/>
      <c r="E11" s="44"/>
      <c r="F11" s="44"/>
      <c r="G11" s="44"/>
      <c r="H11" s="44"/>
      <c r="I11" s="44"/>
      <c r="J11" s="44"/>
    </row>
    <row r="12" spans="1:10" ht="21" x14ac:dyDescent="0.2">
      <c r="A12" s="209" t="s">
        <v>207</v>
      </c>
      <c r="B12" s="80">
        <v>4</v>
      </c>
      <c r="C12" s="83" t="str">
        <f t="shared" si="0"/>
        <v>ดีเลิศ</v>
      </c>
      <c r="D12" s="44"/>
      <c r="E12" s="44"/>
      <c r="F12" s="44"/>
      <c r="G12" s="44"/>
      <c r="H12" s="44"/>
      <c r="I12" s="44"/>
      <c r="J12" s="44"/>
    </row>
    <row r="13" spans="1:10" ht="21" x14ac:dyDescent="0.2">
      <c r="A13" s="209" t="s">
        <v>208</v>
      </c>
      <c r="B13" s="80">
        <v>4</v>
      </c>
      <c r="C13" s="83" t="str">
        <f t="shared" si="0"/>
        <v>ดีเลิศ</v>
      </c>
      <c r="D13" s="44"/>
      <c r="E13" s="44"/>
      <c r="F13" s="44"/>
      <c r="G13" s="44"/>
      <c r="H13" s="44"/>
      <c r="I13" s="44"/>
      <c r="J13" s="44"/>
    </row>
    <row r="14" spans="1:10" ht="21" x14ac:dyDescent="0.2">
      <c r="A14" s="209" t="s">
        <v>209</v>
      </c>
      <c r="B14" s="80">
        <v>4</v>
      </c>
      <c r="C14" s="83" t="str">
        <f t="shared" si="0"/>
        <v>ดีเลิศ</v>
      </c>
      <c r="D14" s="44"/>
      <c r="E14" s="44"/>
      <c r="F14" s="44"/>
      <c r="G14" s="44"/>
      <c r="H14" s="44"/>
      <c r="I14" s="44"/>
      <c r="J14" s="44"/>
    </row>
    <row r="15" spans="1:10" ht="21" x14ac:dyDescent="0.2">
      <c r="A15" s="209" t="s">
        <v>265</v>
      </c>
      <c r="B15" s="80">
        <v>4</v>
      </c>
      <c r="C15" s="83" t="str">
        <f t="shared" si="0"/>
        <v>ดีเลิศ</v>
      </c>
      <c r="D15" s="44"/>
      <c r="E15" s="44"/>
      <c r="F15" s="44"/>
      <c r="G15" s="44"/>
      <c r="H15" s="44"/>
      <c r="I15" s="44"/>
      <c r="J15" s="44"/>
    </row>
    <row r="16" spans="1:10" ht="21" x14ac:dyDescent="0.2">
      <c r="A16" s="209" t="s">
        <v>210</v>
      </c>
      <c r="B16" s="80">
        <v>4</v>
      </c>
      <c r="C16" s="83" t="str">
        <f t="shared" si="0"/>
        <v>ดีเลิศ</v>
      </c>
      <c r="D16" s="44"/>
      <c r="E16" s="44"/>
      <c r="F16" s="44"/>
      <c r="G16" s="44"/>
      <c r="H16" s="44"/>
      <c r="I16" s="44"/>
      <c r="J16" s="44"/>
    </row>
    <row r="17" spans="1:10" ht="24" customHeight="1" x14ac:dyDescent="0.2">
      <c r="A17" s="224" t="s">
        <v>212</v>
      </c>
      <c r="B17" s="265">
        <f>MODE(B18:B21)</f>
        <v>4</v>
      </c>
      <c r="C17" s="221" t="str">
        <f t="shared" si="0"/>
        <v>ดีเลิศ</v>
      </c>
      <c r="D17" s="44"/>
      <c r="E17" s="44"/>
      <c r="F17" s="44"/>
      <c r="G17" s="44"/>
      <c r="H17" s="44"/>
      <c r="I17" s="44"/>
      <c r="J17" s="44"/>
    </row>
    <row r="18" spans="1:10" ht="21" x14ac:dyDescent="0.2">
      <c r="A18" s="209" t="s">
        <v>211</v>
      </c>
      <c r="B18" s="80">
        <v>4</v>
      </c>
      <c r="C18" s="83" t="str">
        <f t="shared" si="0"/>
        <v>ดีเลิศ</v>
      </c>
      <c r="D18" s="44"/>
      <c r="E18" s="44"/>
      <c r="F18" s="44"/>
      <c r="G18" s="44"/>
      <c r="H18" s="44"/>
      <c r="I18" s="44"/>
      <c r="J18" s="44"/>
    </row>
    <row r="19" spans="1:10" ht="21" x14ac:dyDescent="0.2">
      <c r="A19" s="209" t="s">
        <v>213</v>
      </c>
      <c r="B19" s="80">
        <v>4</v>
      </c>
      <c r="C19" s="83" t="str">
        <f t="shared" si="0"/>
        <v>ดีเลิศ</v>
      </c>
      <c r="D19" s="44"/>
      <c r="E19" s="44"/>
      <c r="F19" s="44"/>
      <c r="G19" s="44"/>
      <c r="H19" s="44"/>
      <c r="I19" s="44"/>
      <c r="J19" s="44"/>
    </row>
    <row r="20" spans="1:10" ht="21" x14ac:dyDescent="0.2">
      <c r="A20" s="209" t="s">
        <v>214</v>
      </c>
      <c r="B20" s="80">
        <v>4</v>
      </c>
      <c r="C20" s="83" t="str">
        <f t="shared" si="0"/>
        <v>ดีเลิศ</v>
      </c>
      <c r="D20" s="44"/>
      <c r="E20" s="44"/>
      <c r="F20" s="44"/>
      <c r="G20" s="44"/>
      <c r="H20" s="44"/>
      <c r="I20" s="44"/>
      <c r="J20" s="44"/>
    </row>
    <row r="21" spans="1:10" ht="42" x14ac:dyDescent="0.2">
      <c r="A21" s="209" t="s">
        <v>215</v>
      </c>
      <c r="B21" s="80">
        <v>4</v>
      </c>
      <c r="C21" s="83" t="str">
        <f t="shared" si="0"/>
        <v>ดีเลิศ</v>
      </c>
      <c r="D21" s="44"/>
      <c r="E21" s="44"/>
      <c r="F21" s="44"/>
      <c r="G21" s="44"/>
      <c r="H21" s="44"/>
      <c r="I21" s="44"/>
      <c r="J21" s="44"/>
    </row>
    <row r="22" spans="1:10" ht="23.25" x14ac:dyDescent="0.2">
      <c r="A22" s="212" t="s">
        <v>156</v>
      </c>
      <c r="B22" s="266">
        <f>MODE(B5,B10,B17)</f>
        <v>4</v>
      </c>
      <c r="C22" s="222" t="str">
        <f t="shared" si="0"/>
        <v>ดีเลิศ</v>
      </c>
      <c r="D22" s="44"/>
      <c r="E22" s="44"/>
      <c r="F22" s="44"/>
      <c r="G22" s="44"/>
      <c r="H22" s="44"/>
      <c r="I22" s="44"/>
      <c r="J22" s="44"/>
    </row>
    <row r="23" spans="1:10" ht="21" x14ac:dyDescent="0.2">
      <c r="A23" s="150"/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44.25" x14ac:dyDescent="0.2">
      <c r="A24" s="219" t="s">
        <v>199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</row>
    <row r="26" spans="1:10" x14ac:dyDescent="0.2">
      <c r="A26" s="44"/>
      <c r="B26" s="44"/>
      <c r="C26" s="44"/>
      <c r="D26" s="44"/>
      <c r="E26" s="44"/>
      <c r="F26" s="44"/>
      <c r="G26" s="44"/>
      <c r="H26" s="44"/>
      <c r="I26" s="44"/>
      <c r="J26" s="44"/>
    </row>
    <row r="27" spans="1:10" x14ac:dyDescent="0.2">
      <c r="A27" s="44"/>
      <c r="B27" s="44"/>
      <c r="C27" s="44"/>
      <c r="D27" s="44"/>
      <c r="E27" s="44"/>
      <c r="F27" s="44"/>
      <c r="G27" s="44"/>
      <c r="H27" s="44"/>
      <c r="I27" s="44"/>
      <c r="J27" s="44"/>
    </row>
    <row r="28" spans="1:10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</row>
    <row r="45" ht="20.25" customHeight="1" x14ac:dyDescent="0.2"/>
  </sheetData>
  <sheetProtection formatColumns="0" formatRows="0"/>
  <mergeCells count="2">
    <mergeCell ref="A3:A4"/>
    <mergeCell ref="B3:C3"/>
  </mergeCells>
  <pageMargins left="0.75" right="0.35433070866141736" top="0.74803149606299213" bottom="0.7187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2</vt:i4>
      </vt:variant>
    </vt:vector>
  </HeadingPairs>
  <TitlesOfParts>
    <vt:vector size="13" baseType="lpstr">
      <vt:lpstr>1.คำชี้แจง</vt:lpstr>
      <vt:lpstr>2.ข้อมูลทั่วไป+ครู</vt:lpstr>
      <vt:lpstr>3.ข้อมูลนักเรียน</vt:lpstr>
      <vt:lpstr>4.พัฒนาการปฐมวัย</vt:lpstr>
      <vt:lpstr>8.ผล Onet </vt:lpstr>
      <vt:lpstr>5.ผลสัมฤทธิ์</vt:lpstr>
      <vt:lpstr>6.ผล RT </vt:lpstr>
      <vt:lpstr>7.ผล NT</vt:lpstr>
      <vt:lpstr>9.ผล มฐ.ปฐมวัย</vt:lpstr>
      <vt:lpstr>10.ผล มฐ.ขั้นพื้นฐาน</vt:lpstr>
      <vt:lpstr>11.print out</vt:lpstr>
      <vt:lpstr>'10.ผล มฐ.ขั้นพื้นฐาน'!Print_Titles</vt:lpstr>
      <vt:lpstr>'9.ผล มฐ.ปฐมวัย'!Print_Titles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</dc:creator>
  <cp:lastModifiedBy>lenovo</cp:lastModifiedBy>
  <cp:lastPrinted>2019-02-15T08:10:04Z</cp:lastPrinted>
  <dcterms:created xsi:type="dcterms:W3CDTF">2017-01-23T08:12:06Z</dcterms:created>
  <dcterms:modified xsi:type="dcterms:W3CDTF">2020-04-05T11:58:33Z</dcterms:modified>
</cp:coreProperties>
</file>